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ection\dl\DL.Secretariat.E\JudE\51_Bâtiment\5112 Nettoyage. Entretien du jardin\062024_Adjudication_Nettoyage\"/>
    </mc:Choice>
  </mc:AlternateContent>
  <xr:revisionPtr revIDLastSave="0" documentId="13_ncr:1_{6A364CCB-4342-440F-A58E-F04A9D18D5C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rm_Base" sheetId="29" r:id="rId1"/>
    <sheet name="LOT1 SS" sheetId="30" r:id="rId2"/>
    <sheet name="LOT2 REZ" sheetId="31" r:id="rId3"/>
    <sheet name="LOT3 MEZZ" sheetId="32" r:id="rId4"/>
    <sheet name="LOT4 1ét." sheetId="33" r:id="rId5"/>
    <sheet name="LOT5 2ét." sheetId="34" r:id="rId6"/>
    <sheet name="LOT6 3ét." sheetId="35" r:id="rId7"/>
    <sheet name="LOT7 4ét." sheetId="36" r:id="rId8"/>
    <sheet name="LOT8 5ét." sheetId="37" r:id="rId9"/>
    <sheet name="LOT9 6ét." sheetId="38" r:id="rId10"/>
    <sheet name="LOT10 7ét." sheetId="39" r:id="rId11"/>
    <sheet name="LOT11 8ét." sheetId="40" r:id="rId12"/>
    <sheet name="LOT12 BFischer" sheetId="41" r:id="rId13"/>
    <sheet name="LOT13 Salon Arabe" sheetId="42" r:id="rId14"/>
    <sheet name="LOT14 Petites salles Rez" sheetId="43" r:id="rId15"/>
    <sheet name="LOT15 MgB+Foyer Rez" sheetId="44" r:id="rId16"/>
    <sheet name="LOT16 MgB Rez" sheetId="45" r:id="rId17"/>
    <sheet name="LOT17 HvS+Foyer 1ét." sheetId="46" r:id="rId18"/>
    <sheet name="LOT18 HvS 1ét." sheetId="47" r:id="rId19"/>
    <sheet name="LOT19 Galeries 2ét." sheetId="48" r:id="rId20"/>
    <sheet name="LOT20 Attique 3ét." sheetId="49" r:id="rId21"/>
    <sheet name="LOT30 Fenêtres" sheetId="51" r:id="rId22"/>
    <sheet name="LOT31 Vitrage intérieur" sheetId="52" r:id="rId23"/>
    <sheet name="LOT32 Stores" sheetId="54" r:id="rId24"/>
    <sheet name="LOT40 Liste de prix" sheetId="55" r:id="rId25"/>
    <sheet name="LOT41 Liste de prix (2)" sheetId="56" r:id="rId26"/>
    <sheet name="LOT42 Produits" sheetId="58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6" l="1"/>
  <c r="I29" i="56" s="1"/>
  <c r="L13" i="46"/>
  <c r="N13" i="46" s="1"/>
  <c r="F13" i="46"/>
  <c r="L12" i="46"/>
  <c r="N12" i="46" s="1"/>
  <c r="F12" i="46"/>
  <c r="L11" i="46"/>
  <c r="N11" i="46" s="1"/>
  <c r="F11" i="46"/>
  <c r="L19" i="39"/>
  <c r="N19" i="39" s="1"/>
  <c r="F19" i="39"/>
  <c r="L18" i="39"/>
  <c r="N18" i="39" s="1"/>
  <c r="F18" i="39"/>
  <c r="L17" i="39"/>
  <c r="N17" i="39" s="1"/>
  <c r="F17" i="39"/>
  <c r="J16" i="39"/>
  <c r="L16" i="39" s="1"/>
  <c r="N16" i="39" s="1"/>
  <c r="F16" i="39"/>
  <c r="L19" i="38"/>
  <c r="N19" i="38" s="1"/>
  <c r="F19" i="38"/>
  <c r="L18" i="38"/>
  <c r="N18" i="38" s="1"/>
  <c r="F18" i="38"/>
  <c r="L17" i="38"/>
  <c r="N17" i="38" s="1"/>
  <c r="F17" i="38"/>
  <c r="J16" i="38"/>
  <c r="L16" i="38" s="1"/>
  <c r="N16" i="38" s="1"/>
  <c r="F16" i="38"/>
  <c r="L17" i="37"/>
  <c r="N17" i="37" s="1"/>
  <c r="F17" i="37"/>
  <c r="L16" i="37"/>
  <c r="N16" i="37" s="1"/>
  <c r="F16" i="37"/>
  <c r="L15" i="37"/>
  <c r="N15" i="37" s="1"/>
  <c r="F15" i="37"/>
  <c r="F14" i="37"/>
  <c r="J14" i="37" s="1"/>
  <c r="L14" i="37" s="1"/>
  <c r="N14" i="37" s="1"/>
  <c r="L17" i="36"/>
  <c r="N17" i="36" s="1"/>
  <c r="F17" i="36"/>
  <c r="L16" i="36"/>
  <c r="N16" i="36" s="1"/>
  <c r="F16" i="36"/>
  <c r="L15" i="36"/>
  <c r="N15" i="36" s="1"/>
  <c r="F15" i="36"/>
  <c r="J14" i="36"/>
  <c r="L14" i="36" s="1"/>
  <c r="N14" i="36" s="1"/>
  <c r="F14" i="36"/>
  <c r="L17" i="35"/>
  <c r="N17" i="35" s="1"/>
  <c r="F17" i="35"/>
  <c r="L16" i="35"/>
  <c r="N16" i="35" s="1"/>
  <c r="F16" i="35"/>
  <c r="L15" i="35"/>
  <c r="N15" i="35" s="1"/>
  <c r="F15" i="35"/>
  <c r="J14" i="35"/>
  <c r="L14" i="35" s="1"/>
  <c r="N14" i="35" s="1"/>
  <c r="F14" i="35"/>
  <c r="L17" i="34"/>
  <c r="N17" i="34" s="1"/>
  <c r="F17" i="34"/>
  <c r="L16" i="34"/>
  <c r="N16" i="34" s="1"/>
  <c r="F16" i="34"/>
  <c r="L15" i="34"/>
  <c r="N15" i="34" s="1"/>
  <c r="F15" i="34"/>
  <c r="J14" i="34"/>
  <c r="L14" i="34" s="1"/>
  <c r="N14" i="34" s="1"/>
  <c r="F14" i="34"/>
  <c r="F29" i="33"/>
  <c r="L16" i="32"/>
  <c r="N16" i="32" s="1"/>
  <c r="F16" i="32"/>
  <c r="N15" i="32"/>
  <c r="L15" i="32"/>
  <c r="F15" i="32"/>
  <c r="L14" i="32"/>
  <c r="N14" i="32" s="1"/>
  <c r="F14" i="32"/>
  <c r="J6" i="40"/>
  <c r="J7" i="40"/>
  <c r="L27" i="31"/>
  <c r="N27" i="31" s="1"/>
  <c r="F27" i="31"/>
  <c r="L26" i="31"/>
  <c r="N26" i="31" s="1"/>
  <c r="F26" i="31"/>
  <c r="N25" i="31"/>
  <c r="L25" i="31"/>
  <c r="F25" i="31"/>
  <c r="F24" i="31"/>
  <c r="J24" i="31" s="1"/>
  <c r="L24" i="31" s="1"/>
  <c r="N24" i="31" s="1"/>
  <c r="F23" i="31"/>
  <c r="J23" i="31" s="1"/>
  <c r="L23" i="31" s="1"/>
  <c r="N23" i="31" s="1"/>
  <c r="F22" i="31"/>
  <c r="J22" i="31" s="1"/>
  <c r="L22" i="31" s="1"/>
  <c r="N22" i="31" s="1"/>
  <c r="F21" i="31"/>
  <c r="J21" i="31" s="1"/>
  <c r="L21" i="31" s="1"/>
  <c r="N21" i="31" s="1"/>
  <c r="F20" i="31"/>
  <c r="J20" i="31" s="1"/>
  <c r="L20" i="31" s="1"/>
  <c r="N20" i="31" s="1"/>
  <c r="F19" i="31"/>
  <c r="J19" i="31" s="1"/>
  <c r="L19" i="31" s="1"/>
  <c r="N19" i="31" s="1"/>
  <c r="F18" i="31"/>
  <c r="J18" i="31" s="1"/>
  <c r="L18" i="31" s="1"/>
  <c r="N18" i="31" s="1"/>
  <c r="L9" i="40"/>
  <c r="N9" i="40" s="1"/>
  <c r="F9" i="40"/>
  <c r="L12" i="40"/>
  <c r="N12" i="40" s="1"/>
  <c r="F12" i="40"/>
  <c r="L11" i="40"/>
  <c r="N11" i="40" s="1"/>
  <c r="F11" i="40"/>
  <c r="L10" i="40"/>
  <c r="N10" i="40" s="1"/>
  <c r="F10" i="40"/>
  <c r="N29" i="49"/>
  <c r="O29" i="49" s="1"/>
  <c r="H29" i="51"/>
  <c r="H29" i="52"/>
  <c r="H29" i="54"/>
  <c r="H29" i="55"/>
  <c r="I31" i="56"/>
  <c r="J31" i="58"/>
  <c r="F29" i="51"/>
  <c r="O29" i="29"/>
  <c r="J5" i="58"/>
  <c r="J6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4" i="58"/>
  <c r="A5" i="58"/>
  <c r="A6" i="58" s="1"/>
  <c r="A7" i="58" s="1"/>
  <c r="A8" i="58" s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E31" i="56"/>
  <c r="G6" i="56"/>
  <c r="I6" i="56" s="1"/>
  <c r="G7" i="56"/>
  <c r="I7" i="56" s="1"/>
  <c r="G8" i="56"/>
  <c r="I8" i="56" s="1"/>
  <c r="G9" i="56"/>
  <c r="I9" i="56" s="1"/>
  <c r="G10" i="56"/>
  <c r="I10" i="56" s="1"/>
  <c r="G11" i="56"/>
  <c r="I11" i="56" s="1"/>
  <c r="G12" i="56"/>
  <c r="I12" i="56" s="1"/>
  <c r="G13" i="56"/>
  <c r="I13" i="56" s="1"/>
  <c r="G14" i="56"/>
  <c r="I14" i="56" s="1"/>
  <c r="G15" i="56"/>
  <c r="I15" i="56" s="1"/>
  <c r="G16" i="56"/>
  <c r="I16" i="56" s="1"/>
  <c r="G17" i="56"/>
  <c r="I17" i="56" s="1"/>
  <c r="G18" i="56"/>
  <c r="I18" i="56" s="1"/>
  <c r="G19" i="56"/>
  <c r="I19" i="56" s="1"/>
  <c r="G20" i="56"/>
  <c r="I20" i="56" s="1"/>
  <c r="G21" i="56"/>
  <c r="I21" i="56" s="1"/>
  <c r="G22" i="56"/>
  <c r="I22" i="56" s="1"/>
  <c r="G23" i="56"/>
  <c r="I23" i="56" s="1"/>
  <c r="G24" i="56"/>
  <c r="I24" i="56" s="1"/>
  <c r="G25" i="56"/>
  <c r="I25" i="56" s="1"/>
  <c r="G26" i="56"/>
  <c r="I26" i="56" s="1"/>
  <c r="G27" i="56"/>
  <c r="I27" i="56" s="1"/>
  <c r="G28" i="56"/>
  <c r="I28" i="56" s="1"/>
  <c r="A7" i="56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E29" i="55"/>
  <c r="F29" i="54"/>
  <c r="F8" i="54"/>
  <c r="H8" i="54" s="1"/>
  <c r="F9" i="54"/>
  <c r="H9" i="54" s="1"/>
  <c r="F10" i="54"/>
  <c r="H10" i="54" s="1"/>
  <c r="D29" i="54"/>
  <c r="F7" i="54"/>
  <c r="H7" i="54" s="1"/>
  <c r="F19" i="51"/>
  <c r="F18" i="51"/>
  <c r="F15" i="51"/>
  <c r="F14" i="51"/>
  <c r="H14" i="51" s="1"/>
  <c r="F11" i="51"/>
  <c r="H11" i="51" s="1"/>
  <c r="F10" i="51"/>
  <c r="F7" i="51"/>
  <c r="F6" i="51"/>
  <c r="F7" i="52"/>
  <c r="H7" i="52" s="1"/>
  <c r="F6" i="52"/>
  <c r="H6" i="52" s="1"/>
  <c r="F29" i="52"/>
  <c r="D29" i="52"/>
  <c r="F9" i="52"/>
  <c r="H9" i="52" s="1"/>
  <c r="F8" i="52"/>
  <c r="H8" i="52" s="1"/>
  <c r="D29" i="51"/>
  <c r="F21" i="51"/>
  <c r="H21" i="51" s="1"/>
  <c r="F20" i="51"/>
  <c r="H20" i="51" s="1"/>
  <c r="H19" i="51"/>
  <c r="H18" i="51"/>
  <c r="F17" i="51"/>
  <c r="H17" i="51" s="1"/>
  <c r="F16" i="51"/>
  <c r="H16" i="51" s="1"/>
  <c r="H15" i="51"/>
  <c r="F13" i="51"/>
  <c r="H13" i="51" s="1"/>
  <c r="F12" i="51"/>
  <c r="H12" i="51" s="1"/>
  <c r="F9" i="51"/>
  <c r="H9" i="51" s="1"/>
  <c r="F8" i="51"/>
  <c r="H8" i="51" s="1"/>
  <c r="H7" i="51"/>
  <c r="H6" i="51"/>
  <c r="F10" i="30"/>
  <c r="F9" i="30"/>
  <c r="F8" i="30"/>
  <c r="F7" i="30"/>
  <c r="F6" i="30"/>
  <c r="H10" i="51" l="1"/>
  <c r="F37" i="49"/>
  <c r="F9" i="49"/>
  <c r="J9" i="49" s="1"/>
  <c r="L9" i="49" s="1"/>
  <c r="N9" i="49" s="1"/>
  <c r="F8" i="49"/>
  <c r="J8" i="49" s="1"/>
  <c r="L8" i="49" s="1"/>
  <c r="N8" i="49" s="1"/>
  <c r="D29" i="49"/>
  <c r="C29" i="49"/>
  <c r="F7" i="49"/>
  <c r="J7" i="49" s="1"/>
  <c r="L7" i="49" s="1"/>
  <c r="N7" i="49" s="1"/>
  <c r="F6" i="49"/>
  <c r="J6" i="49" s="1"/>
  <c r="J7" i="48"/>
  <c r="F7" i="48"/>
  <c r="F29" i="48" s="1"/>
  <c r="F37" i="48"/>
  <c r="D29" i="48"/>
  <c r="C29" i="48"/>
  <c r="L7" i="48"/>
  <c r="N7" i="48" s="1"/>
  <c r="F6" i="48"/>
  <c r="J6" i="48" s="1"/>
  <c r="F37" i="47"/>
  <c r="D29" i="47"/>
  <c r="C29" i="47"/>
  <c r="F6" i="47"/>
  <c r="J6" i="47" s="1"/>
  <c r="F37" i="46"/>
  <c r="F7" i="46"/>
  <c r="J7" i="46" s="1"/>
  <c r="L7" i="46" s="1"/>
  <c r="N7" i="46" s="1"/>
  <c r="F8" i="46"/>
  <c r="J8" i="46" s="1"/>
  <c r="L8" i="46" s="1"/>
  <c r="N8" i="46" s="1"/>
  <c r="F9" i="46"/>
  <c r="J9" i="46"/>
  <c r="L9" i="46" s="1"/>
  <c r="N9" i="46" s="1"/>
  <c r="F10" i="46"/>
  <c r="J10" i="46"/>
  <c r="L10" i="46" s="1"/>
  <c r="N10" i="46" s="1"/>
  <c r="F29" i="46"/>
  <c r="D29" i="46"/>
  <c r="C29" i="46"/>
  <c r="F6" i="46"/>
  <c r="J6" i="46" s="1"/>
  <c r="F37" i="45"/>
  <c r="F38" i="45"/>
  <c r="D29" i="45"/>
  <c r="C29" i="45"/>
  <c r="F6" i="45"/>
  <c r="J6" i="45" s="1"/>
  <c r="F38" i="44"/>
  <c r="F37" i="44"/>
  <c r="J7" i="44"/>
  <c r="L7" i="44" s="1"/>
  <c r="N7" i="44" s="1"/>
  <c r="J8" i="44"/>
  <c r="L8" i="44" s="1"/>
  <c r="N8" i="44" s="1"/>
  <c r="J9" i="44"/>
  <c r="J10" i="44"/>
  <c r="J11" i="44"/>
  <c r="L11" i="44" s="1"/>
  <c r="N11" i="44" s="1"/>
  <c r="J12" i="44"/>
  <c r="L12" i="44" s="1"/>
  <c r="N12" i="44" s="1"/>
  <c r="J13" i="44"/>
  <c r="J14" i="44"/>
  <c r="L14" i="44" s="1"/>
  <c r="N14" i="44" s="1"/>
  <c r="J15" i="44"/>
  <c r="J16" i="44"/>
  <c r="F7" i="44"/>
  <c r="F8" i="44"/>
  <c r="F9" i="44"/>
  <c r="F10" i="44"/>
  <c r="F11" i="44"/>
  <c r="F12" i="44"/>
  <c r="F13" i="44"/>
  <c r="F14" i="44"/>
  <c r="F15" i="44"/>
  <c r="F16" i="44"/>
  <c r="D29" i="44"/>
  <c r="C29" i="44"/>
  <c r="L16" i="44"/>
  <c r="N16" i="44" s="1"/>
  <c r="L15" i="44"/>
  <c r="N15" i="44" s="1"/>
  <c r="L13" i="44"/>
  <c r="N13" i="44" s="1"/>
  <c r="L10" i="44"/>
  <c r="N10" i="44" s="1"/>
  <c r="L9" i="44"/>
  <c r="N9" i="44" s="1"/>
  <c r="F6" i="44"/>
  <c r="F29" i="44" s="1"/>
  <c r="F38" i="43"/>
  <c r="F37" i="43"/>
  <c r="D29" i="43"/>
  <c r="C29" i="43"/>
  <c r="F6" i="43"/>
  <c r="J6" i="43" s="1"/>
  <c r="J29" i="43" s="1"/>
  <c r="J6" i="42"/>
  <c r="J6" i="41"/>
  <c r="F38" i="42"/>
  <c r="F37" i="42"/>
  <c r="D29" i="42"/>
  <c r="C29" i="42"/>
  <c r="F6" i="42"/>
  <c r="F29" i="42" s="1"/>
  <c r="F37" i="41"/>
  <c r="F6" i="41"/>
  <c r="F38" i="41"/>
  <c r="D29" i="41"/>
  <c r="C29" i="41"/>
  <c r="F37" i="40"/>
  <c r="F38" i="40"/>
  <c r="D29" i="40"/>
  <c r="C29" i="40"/>
  <c r="F8" i="40"/>
  <c r="J8" i="40" s="1"/>
  <c r="L8" i="40" s="1"/>
  <c r="N8" i="40" s="1"/>
  <c r="F7" i="40"/>
  <c r="L7" i="40" s="1"/>
  <c r="N7" i="40" s="1"/>
  <c r="F6" i="40"/>
  <c r="F38" i="39"/>
  <c r="F37" i="39"/>
  <c r="J9" i="39"/>
  <c r="J10" i="39"/>
  <c r="J11" i="39"/>
  <c r="L11" i="39" s="1"/>
  <c r="N11" i="39" s="1"/>
  <c r="J12" i="39"/>
  <c r="L12" i="39" s="1"/>
  <c r="N12" i="39" s="1"/>
  <c r="J13" i="39"/>
  <c r="L13" i="39" s="1"/>
  <c r="N13" i="39" s="1"/>
  <c r="J14" i="39"/>
  <c r="J15" i="39"/>
  <c r="L15" i="39" s="1"/>
  <c r="N15" i="39" s="1"/>
  <c r="J6" i="39"/>
  <c r="J7" i="39"/>
  <c r="D29" i="39"/>
  <c r="C29" i="39"/>
  <c r="F28" i="39"/>
  <c r="F27" i="39"/>
  <c r="F26" i="39"/>
  <c r="F25" i="39"/>
  <c r="F24" i="39"/>
  <c r="F23" i="39"/>
  <c r="F22" i="39"/>
  <c r="F21" i="39"/>
  <c r="F15" i="39"/>
  <c r="L14" i="39"/>
  <c r="N14" i="39" s="1"/>
  <c r="F14" i="39"/>
  <c r="F13" i="39"/>
  <c r="F12" i="39"/>
  <c r="F11" i="39"/>
  <c r="F10" i="39"/>
  <c r="L10" i="39" s="1"/>
  <c r="N10" i="39" s="1"/>
  <c r="F9" i="39"/>
  <c r="L9" i="39" s="1"/>
  <c r="N9" i="39" s="1"/>
  <c r="F8" i="39"/>
  <c r="J8" i="39" s="1"/>
  <c r="L8" i="39" s="1"/>
  <c r="N8" i="39" s="1"/>
  <c r="F7" i="39"/>
  <c r="L7" i="39" s="1"/>
  <c r="N7" i="39" s="1"/>
  <c r="F6" i="39"/>
  <c r="F38" i="38"/>
  <c r="F37" i="38"/>
  <c r="J9" i="38"/>
  <c r="J10" i="38"/>
  <c r="J11" i="38"/>
  <c r="L11" i="38" s="1"/>
  <c r="N11" i="38" s="1"/>
  <c r="J12" i="38"/>
  <c r="J13" i="38"/>
  <c r="J14" i="38"/>
  <c r="L14" i="38" s="1"/>
  <c r="N14" i="38" s="1"/>
  <c r="J15" i="38"/>
  <c r="L15" i="38" s="1"/>
  <c r="N15" i="38" s="1"/>
  <c r="J6" i="38"/>
  <c r="J7" i="38"/>
  <c r="D29" i="38"/>
  <c r="C29" i="38"/>
  <c r="F28" i="38"/>
  <c r="F27" i="38"/>
  <c r="F26" i="38"/>
  <c r="F25" i="38"/>
  <c r="F24" i="38"/>
  <c r="F23" i="38"/>
  <c r="F22" i="38"/>
  <c r="F21" i="38"/>
  <c r="F15" i="38"/>
  <c r="F14" i="38"/>
  <c r="L13" i="38"/>
  <c r="N13" i="38" s="1"/>
  <c r="F13" i="38"/>
  <c r="L12" i="38"/>
  <c r="N12" i="38" s="1"/>
  <c r="F12" i="38"/>
  <c r="F11" i="38"/>
  <c r="F10" i="38"/>
  <c r="L10" i="38" s="1"/>
  <c r="N10" i="38" s="1"/>
  <c r="F9" i="38"/>
  <c r="L9" i="38" s="1"/>
  <c r="N9" i="38" s="1"/>
  <c r="F8" i="38"/>
  <c r="J8" i="38" s="1"/>
  <c r="L8" i="38" s="1"/>
  <c r="N8" i="38" s="1"/>
  <c r="F7" i="38"/>
  <c r="L7" i="38" s="1"/>
  <c r="N7" i="38" s="1"/>
  <c r="F6" i="38"/>
  <c r="F37" i="37"/>
  <c r="F38" i="37"/>
  <c r="J6" i="37"/>
  <c r="J13" i="37"/>
  <c r="L13" i="37" s="1"/>
  <c r="N13" i="37" s="1"/>
  <c r="J12" i="37"/>
  <c r="J11" i="37"/>
  <c r="J10" i="37"/>
  <c r="J9" i="37"/>
  <c r="J8" i="37"/>
  <c r="J7" i="37"/>
  <c r="D29" i="37"/>
  <c r="C29" i="37"/>
  <c r="F28" i="37"/>
  <c r="F27" i="37"/>
  <c r="F26" i="37"/>
  <c r="F25" i="37"/>
  <c r="F24" i="37"/>
  <c r="F23" i="37"/>
  <c r="F22" i="37"/>
  <c r="F21" i="37"/>
  <c r="F20" i="37"/>
  <c r="F19" i="37"/>
  <c r="F13" i="37"/>
  <c r="L12" i="37"/>
  <c r="N12" i="37" s="1"/>
  <c r="F12" i="37"/>
  <c r="L11" i="37"/>
  <c r="N11" i="37" s="1"/>
  <c r="F11" i="37"/>
  <c r="F10" i="37"/>
  <c r="L10" i="37" s="1"/>
  <c r="N10" i="37" s="1"/>
  <c r="F9" i="37"/>
  <c r="L9" i="37" s="1"/>
  <c r="N9" i="37" s="1"/>
  <c r="F8" i="37"/>
  <c r="L8" i="37" s="1"/>
  <c r="N8" i="37" s="1"/>
  <c r="F7" i="37"/>
  <c r="L7" i="37" s="1"/>
  <c r="N7" i="37" s="1"/>
  <c r="F6" i="37"/>
  <c r="F38" i="36"/>
  <c r="F37" i="36"/>
  <c r="J9" i="36"/>
  <c r="J10" i="36"/>
  <c r="J11" i="36"/>
  <c r="L11" i="36" s="1"/>
  <c r="N11" i="36" s="1"/>
  <c r="J12" i="36"/>
  <c r="L12" i="36" s="1"/>
  <c r="N12" i="36" s="1"/>
  <c r="J13" i="36"/>
  <c r="J6" i="36"/>
  <c r="J7" i="36"/>
  <c r="D29" i="36"/>
  <c r="C29" i="36"/>
  <c r="F28" i="36"/>
  <c r="F27" i="36"/>
  <c r="F26" i="36"/>
  <c r="F25" i="36"/>
  <c r="F24" i="36"/>
  <c r="F23" i="36"/>
  <c r="F22" i="36"/>
  <c r="F21" i="36"/>
  <c r="F20" i="36"/>
  <c r="F19" i="36"/>
  <c r="L13" i="36"/>
  <c r="N13" i="36" s="1"/>
  <c r="F13" i="36"/>
  <c r="F12" i="36"/>
  <c r="F11" i="36"/>
  <c r="F10" i="36"/>
  <c r="F9" i="36"/>
  <c r="L9" i="36" s="1"/>
  <c r="N9" i="36" s="1"/>
  <c r="F8" i="36"/>
  <c r="J8" i="36" s="1"/>
  <c r="L8" i="36" s="1"/>
  <c r="N8" i="36" s="1"/>
  <c r="F7" i="36"/>
  <c r="L7" i="36" s="1"/>
  <c r="N7" i="36" s="1"/>
  <c r="F6" i="36"/>
  <c r="F38" i="35"/>
  <c r="F37" i="35"/>
  <c r="J9" i="35"/>
  <c r="J10" i="35"/>
  <c r="J11" i="35"/>
  <c r="J12" i="35"/>
  <c r="L12" i="35" s="1"/>
  <c r="N12" i="35" s="1"/>
  <c r="J13" i="35"/>
  <c r="L13" i="35" s="1"/>
  <c r="N13" i="35" s="1"/>
  <c r="J6" i="35"/>
  <c r="J7" i="35"/>
  <c r="D29" i="35"/>
  <c r="C29" i="35"/>
  <c r="F28" i="35"/>
  <c r="F27" i="35"/>
  <c r="F26" i="35"/>
  <c r="F25" i="35"/>
  <c r="F24" i="35"/>
  <c r="F23" i="35"/>
  <c r="F22" i="35"/>
  <c r="F21" i="35"/>
  <c r="F20" i="35"/>
  <c r="F19" i="35"/>
  <c r="F13" i="35"/>
  <c r="F12" i="35"/>
  <c r="L11" i="35"/>
  <c r="N11" i="35" s="1"/>
  <c r="F11" i="35"/>
  <c r="F10" i="35"/>
  <c r="L10" i="35" s="1"/>
  <c r="N10" i="35" s="1"/>
  <c r="F9" i="35"/>
  <c r="L9" i="35" s="1"/>
  <c r="N9" i="35" s="1"/>
  <c r="F8" i="35"/>
  <c r="J8" i="35" s="1"/>
  <c r="L8" i="35" s="1"/>
  <c r="N8" i="35" s="1"/>
  <c r="F7" i="35"/>
  <c r="L7" i="35" s="1"/>
  <c r="N7" i="35" s="1"/>
  <c r="F6" i="35"/>
  <c r="N16" i="31"/>
  <c r="L11" i="31"/>
  <c r="N11" i="31" s="1"/>
  <c r="L12" i="31"/>
  <c r="N12" i="31" s="1"/>
  <c r="L13" i="31"/>
  <c r="N13" i="31" s="1"/>
  <c r="L14" i="31"/>
  <c r="N14" i="31" s="1"/>
  <c r="L15" i="31"/>
  <c r="N15" i="31" s="1"/>
  <c r="L16" i="31"/>
  <c r="L17" i="31"/>
  <c r="N17" i="31" s="1"/>
  <c r="L11" i="32"/>
  <c r="N11" i="32" s="1"/>
  <c r="L12" i="32"/>
  <c r="N12" i="32" s="1"/>
  <c r="L13" i="32"/>
  <c r="N13" i="32" s="1"/>
  <c r="L11" i="33"/>
  <c r="N11" i="33" s="1"/>
  <c r="L12" i="33"/>
  <c r="N12" i="33" s="1"/>
  <c r="L13" i="33"/>
  <c r="N13" i="33" s="1"/>
  <c r="L14" i="33"/>
  <c r="N14" i="33" s="1"/>
  <c r="L15" i="33"/>
  <c r="N15" i="33" s="1"/>
  <c r="L16" i="33"/>
  <c r="N16" i="33" s="1"/>
  <c r="L17" i="33"/>
  <c r="N17" i="33" s="1"/>
  <c r="L11" i="34"/>
  <c r="N11" i="34" s="1"/>
  <c r="L12" i="34"/>
  <c r="N12" i="34" s="1"/>
  <c r="L13" i="34"/>
  <c r="N13" i="34" s="1"/>
  <c r="L11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F38" i="34"/>
  <c r="F37" i="34"/>
  <c r="J11" i="34"/>
  <c r="J12" i="34"/>
  <c r="J13" i="34"/>
  <c r="J6" i="34"/>
  <c r="J7" i="34"/>
  <c r="D29" i="34"/>
  <c r="C29" i="34"/>
  <c r="F13" i="34"/>
  <c r="F12" i="34"/>
  <c r="F11" i="34"/>
  <c r="F10" i="34"/>
  <c r="J10" i="34" s="1"/>
  <c r="L10" i="34" s="1"/>
  <c r="N10" i="34" s="1"/>
  <c r="F9" i="34"/>
  <c r="J9" i="34" s="1"/>
  <c r="L9" i="34" s="1"/>
  <c r="N9" i="34" s="1"/>
  <c r="F8" i="34"/>
  <c r="J8" i="34" s="1"/>
  <c r="L8" i="34" s="1"/>
  <c r="N8" i="34" s="1"/>
  <c r="F7" i="34"/>
  <c r="L7" i="34" s="1"/>
  <c r="N7" i="34" s="1"/>
  <c r="F6" i="34"/>
  <c r="F38" i="29"/>
  <c r="F37" i="29"/>
  <c r="F37" i="33"/>
  <c r="F38" i="33"/>
  <c r="F37" i="32"/>
  <c r="F38" i="30"/>
  <c r="F37" i="30"/>
  <c r="F38" i="31"/>
  <c r="F37" i="31"/>
  <c r="D29" i="33"/>
  <c r="C29" i="33"/>
  <c r="F17" i="33"/>
  <c r="J17" i="33" s="1"/>
  <c r="F16" i="33"/>
  <c r="J16" i="33" s="1"/>
  <c r="F15" i="33"/>
  <c r="J15" i="33" s="1"/>
  <c r="F14" i="33"/>
  <c r="J14" i="33" s="1"/>
  <c r="F13" i="33"/>
  <c r="J13" i="33" s="1"/>
  <c r="F12" i="33"/>
  <c r="J12" i="33" s="1"/>
  <c r="F11" i="33"/>
  <c r="J11" i="33" s="1"/>
  <c r="F10" i="33"/>
  <c r="J10" i="33" s="1"/>
  <c r="F9" i="33"/>
  <c r="F8" i="33"/>
  <c r="F7" i="33"/>
  <c r="J7" i="33" s="1"/>
  <c r="F6" i="33"/>
  <c r="J6" i="33" s="1"/>
  <c r="J6" i="30"/>
  <c r="L6" i="30" s="1"/>
  <c r="J10" i="32"/>
  <c r="J11" i="32"/>
  <c r="D29" i="32"/>
  <c r="C29" i="32"/>
  <c r="F13" i="32"/>
  <c r="J13" i="32" s="1"/>
  <c r="F12" i="32"/>
  <c r="J12" i="32" s="1"/>
  <c r="F11" i="32"/>
  <c r="F10" i="32"/>
  <c r="F9" i="32"/>
  <c r="J9" i="32" s="1"/>
  <c r="L9" i="32" s="1"/>
  <c r="N9" i="32" s="1"/>
  <c r="F8" i="32"/>
  <c r="J8" i="32" s="1"/>
  <c r="L8" i="32" s="1"/>
  <c r="N8" i="32" s="1"/>
  <c r="F7" i="32"/>
  <c r="J7" i="32" s="1"/>
  <c r="F6" i="32"/>
  <c r="J6" i="32" s="1"/>
  <c r="C29" i="31"/>
  <c r="C29" i="29"/>
  <c r="D29" i="29"/>
  <c r="F7" i="29"/>
  <c r="F8" i="29"/>
  <c r="J8" i="29" s="1"/>
  <c r="L8" i="29" s="1"/>
  <c r="N8" i="29" s="1"/>
  <c r="F9" i="29"/>
  <c r="J9" i="29" s="1"/>
  <c r="L9" i="29" s="1"/>
  <c r="N9" i="29" s="1"/>
  <c r="F10" i="29"/>
  <c r="J10" i="29" s="1"/>
  <c r="L10" i="29" s="1"/>
  <c r="N10" i="29" s="1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6" i="29"/>
  <c r="F7" i="31"/>
  <c r="J7" i="31" s="1"/>
  <c r="F8" i="31"/>
  <c r="J8" i="31" s="1"/>
  <c r="L8" i="31" s="1"/>
  <c r="N8" i="31" s="1"/>
  <c r="F9" i="31"/>
  <c r="J9" i="31" s="1"/>
  <c r="L9" i="31" s="1"/>
  <c r="N9" i="31" s="1"/>
  <c r="F10" i="31"/>
  <c r="J10" i="31" s="1"/>
  <c r="L10" i="31" s="1"/>
  <c r="N10" i="31" s="1"/>
  <c r="F11" i="31"/>
  <c r="J11" i="31" s="1"/>
  <c r="F12" i="31"/>
  <c r="J12" i="31" s="1"/>
  <c r="F13" i="31"/>
  <c r="J13" i="31" s="1"/>
  <c r="F14" i="31"/>
  <c r="J14" i="31" s="1"/>
  <c r="F15" i="31"/>
  <c r="J15" i="31" s="1"/>
  <c r="F16" i="31"/>
  <c r="J16" i="31" s="1"/>
  <c r="F17" i="31"/>
  <c r="J17" i="31" s="1"/>
  <c r="F6" i="31"/>
  <c r="D29" i="31"/>
  <c r="F29" i="30"/>
  <c r="D29" i="30"/>
  <c r="J10" i="30"/>
  <c r="L10" i="30" s="1"/>
  <c r="N10" i="30" s="1"/>
  <c r="J9" i="30"/>
  <c r="L9" i="30" s="1"/>
  <c r="N9" i="30" s="1"/>
  <c r="J8" i="30"/>
  <c r="L8" i="30" s="1"/>
  <c r="N8" i="30" s="1"/>
  <c r="J7" i="30"/>
  <c r="L7" i="30" s="1"/>
  <c r="N7" i="30" s="1"/>
  <c r="L29" i="30" l="1"/>
  <c r="L6" i="49"/>
  <c r="J29" i="49"/>
  <c r="F29" i="49"/>
  <c r="J29" i="48"/>
  <c r="L6" i="48"/>
  <c r="F29" i="47"/>
  <c r="L6" i="47"/>
  <c r="J29" i="47"/>
  <c r="L6" i="46"/>
  <c r="J29" i="46"/>
  <c r="F29" i="45"/>
  <c r="L6" i="45"/>
  <c r="J29" i="45"/>
  <c r="J6" i="44"/>
  <c r="F29" i="43"/>
  <c r="L6" i="43"/>
  <c r="J29" i="42"/>
  <c r="L6" i="42"/>
  <c r="F29" i="41"/>
  <c r="F29" i="40"/>
  <c r="F29" i="39"/>
  <c r="J29" i="38"/>
  <c r="L6" i="38"/>
  <c r="F29" i="38"/>
  <c r="J29" i="37"/>
  <c r="L6" i="37"/>
  <c r="F29" i="37"/>
  <c r="L10" i="36"/>
  <c r="N10" i="36" s="1"/>
  <c r="F29" i="36"/>
  <c r="J29" i="36"/>
  <c r="L6" i="36"/>
  <c r="L6" i="35"/>
  <c r="J29" i="35"/>
  <c r="F29" i="35"/>
  <c r="F29" i="34"/>
  <c r="J29" i="34"/>
  <c r="L6" i="34"/>
  <c r="L29" i="34" s="1"/>
  <c r="F29" i="31"/>
  <c r="L7" i="33"/>
  <c r="N7" i="33" s="1"/>
  <c r="J9" i="33"/>
  <c r="L9" i="33" s="1"/>
  <c r="N9" i="33" s="1"/>
  <c r="L7" i="32"/>
  <c r="N7" i="32" s="1"/>
  <c r="L10" i="33"/>
  <c r="N10" i="33" s="1"/>
  <c r="J7" i="29"/>
  <c r="L7" i="29" s="1"/>
  <c r="N7" i="29" s="1"/>
  <c r="J6" i="31"/>
  <c r="L6" i="31" s="1"/>
  <c r="L29" i="31" s="1"/>
  <c r="J8" i="33"/>
  <c r="L8" i="33" s="1"/>
  <c r="N8" i="33" s="1"/>
  <c r="L10" i="32"/>
  <c r="N10" i="32" s="1"/>
  <c r="F29" i="32"/>
  <c r="F29" i="29"/>
  <c r="J6" i="29"/>
  <c r="L7" i="31"/>
  <c r="N7" i="31" s="1"/>
  <c r="N6" i="30"/>
  <c r="N29" i="30" s="1"/>
  <c r="J29" i="30"/>
  <c r="O29" i="30" l="1"/>
  <c r="N6" i="49"/>
  <c r="L29" i="49"/>
  <c r="N6" i="48"/>
  <c r="N29" i="48" s="1"/>
  <c r="O29" i="48" s="1"/>
  <c r="L29" i="48"/>
  <c r="N6" i="47"/>
  <c r="N29" i="47" s="1"/>
  <c r="O29" i="47" s="1"/>
  <c r="L29" i="47"/>
  <c r="N6" i="46"/>
  <c r="N29" i="46" s="1"/>
  <c r="O29" i="46" s="1"/>
  <c r="L29" i="46"/>
  <c r="L29" i="45"/>
  <c r="N6" i="45"/>
  <c r="N29" i="45" s="1"/>
  <c r="O29" i="45" s="1"/>
  <c r="J29" i="44"/>
  <c r="L6" i="44"/>
  <c r="N6" i="43"/>
  <c r="N29" i="43" s="1"/>
  <c r="O29" i="43" s="1"/>
  <c r="L29" i="43"/>
  <c r="L29" i="42"/>
  <c r="N6" i="42"/>
  <c r="N29" i="42" s="1"/>
  <c r="O29" i="42" s="1"/>
  <c r="J29" i="41"/>
  <c r="L6" i="41"/>
  <c r="J29" i="40"/>
  <c r="L6" i="40"/>
  <c r="L6" i="39"/>
  <c r="J29" i="39"/>
  <c r="L29" i="38"/>
  <c r="N6" i="38"/>
  <c r="N29" i="38" s="1"/>
  <c r="O29" i="38" s="1"/>
  <c r="L29" i="37"/>
  <c r="N6" i="37"/>
  <c r="N29" i="37" s="1"/>
  <c r="O29" i="37" s="1"/>
  <c r="L29" i="36"/>
  <c r="N6" i="36"/>
  <c r="N29" i="36" s="1"/>
  <c r="O29" i="36" s="1"/>
  <c r="N6" i="35"/>
  <c r="N29" i="35" s="1"/>
  <c r="O29" i="35" s="1"/>
  <c r="L29" i="35"/>
  <c r="N6" i="34"/>
  <c r="J29" i="31"/>
  <c r="N6" i="31"/>
  <c r="J29" i="29"/>
  <c r="L6" i="33"/>
  <c r="L29" i="33" s="1"/>
  <c r="J29" i="33"/>
  <c r="L6" i="32"/>
  <c r="L29" i="32" s="1"/>
  <c r="J29" i="32"/>
  <c r="L6" i="29"/>
  <c r="L29" i="29" s="1"/>
  <c r="N29" i="31" l="1"/>
  <c r="O29" i="31" s="1"/>
  <c r="N29" i="34"/>
  <c r="O29" i="34" s="1"/>
  <c r="L29" i="44"/>
  <c r="N6" i="44"/>
  <c r="N29" i="44" s="1"/>
  <c r="O29" i="44" s="1"/>
  <c r="N6" i="41"/>
  <c r="N29" i="41" s="1"/>
  <c r="O29" i="41" s="1"/>
  <c r="L29" i="41"/>
  <c r="L29" i="40"/>
  <c r="N6" i="40"/>
  <c r="N29" i="40" s="1"/>
  <c r="O29" i="40" s="1"/>
  <c r="N6" i="39"/>
  <c r="N29" i="39" s="1"/>
  <c r="O29" i="39" s="1"/>
  <c r="L29" i="39"/>
  <c r="N6" i="33"/>
  <c r="N6" i="32"/>
  <c r="N6" i="29"/>
  <c r="N29" i="29" s="1"/>
  <c r="N29" i="32" l="1"/>
  <c r="O29" i="32" s="1"/>
  <c r="N29" i="33"/>
  <c r="O29" i="33" s="1"/>
</calcChain>
</file>

<file path=xl/sharedStrings.xml><?xml version="1.0" encoding="utf-8"?>
<sst xmlns="http://schemas.openxmlformats.org/spreadsheetml/2006/main" count="1449" uniqueCount="239">
  <si>
    <t>X 12 =</t>
  </si>
  <si>
    <t>X</t>
  </si>
  <si>
    <t>*)</t>
  </si>
  <si>
    <t>Photo</t>
  </si>
  <si>
    <t>Galerie</t>
  </si>
  <si>
    <t>Foyer</t>
  </si>
  <si>
    <t xml:space="preserve">  q</t>
  </si>
  <si>
    <t>"Arlex"</t>
  </si>
  <si>
    <t>Lever Fresh</t>
  </si>
  <si>
    <t>Surfaces du garage, laver au jet</t>
  </si>
  <si>
    <t>Espace sanitaire / douche, nettoyage complet</t>
  </si>
  <si>
    <t>Espace sanitaire / douche, nettoyage partiel</t>
  </si>
  <si>
    <t>No.</t>
  </si>
  <si>
    <t>où</t>
  </si>
  <si>
    <t>quoi</t>
  </si>
  <si>
    <t>combien</t>
  </si>
  <si>
    <t>coûts</t>
  </si>
  <si>
    <t>Informations</t>
  </si>
  <si>
    <t>Remarques</t>
  </si>
  <si>
    <t>textile</t>
  </si>
  <si>
    <t>non textile</t>
  </si>
  <si>
    <t>mètres linéaires</t>
  </si>
  <si>
    <t>Fréquence</t>
  </si>
  <si>
    <t>surface m2 mois</t>
  </si>
  <si>
    <t>Revêtements de sol</t>
  </si>
  <si>
    <t>Zones de nettoyage</t>
  </si>
  <si>
    <t>+ colonnes et parois</t>
  </si>
  <si>
    <t>uniquement avec jet</t>
  </si>
  <si>
    <t>Sommes</t>
  </si>
  <si>
    <t xml:space="preserve">Nombre d’heures par mois incluses pour conduite, formation du personnel et assurance qualité: </t>
  </si>
  <si>
    <t>combien de fois</t>
  </si>
  <si>
    <t>heures</t>
  </si>
  <si>
    <t>Bureau / bibliothèque, nettoyage complet</t>
  </si>
  <si>
    <t>Bureau / bibliothèque, nettoyage partiel</t>
  </si>
  <si>
    <t>Corridor, nettoyage complet</t>
  </si>
  <si>
    <t>Corridor, nettoyage partiel</t>
  </si>
  <si>
    <t>Sanitaires, nettoyage complet</t>
  </si>
  <si>
    <t>Sanitaires,  nettoyage partiel</t>
  </si>
  <si>
    <t>Escaliers + estrades, nettoyage complet</t>
  </si>
  <si>
    <t>Escaliers + estrades, nettoyage partiel</t>
  </si>
  <si>
    <t>Porche, nettoyage complet</t>
  </si>
  <si>
    <t>Porche, nettoyage partiel</t>
  </si>
  <si>
    <t>Ascenseurs, nettoyage complet</t>
  </si>
  <si>
    <t>Ascenseurs, nettoyage partiel</t>
  </si>
  <si>
    <t>Reunions, nettoyage complet</t>
  </si>
  <si>
    <t>Reunions, nettoyage partiel</t>
  </si>
  <si>
    <t>*) mesuré d’un côté, à nettoyer des 2 côtés avec cadre</t>
  </si>
  <si>
    <t>Bureau, nettoyage complet</t>
  </si>
  <si>
    <t>Bureau, nettoyage partiel</t>
  </si>
  <si>
    <t>Imprimerie / mailroom, nettoyage complet</t>
  </si>
  <si>
    <t>Imprimerie / mailroom, nettoyage partiel</t>
  </si>
  <si>
    <t>14.2m2 = garde-robes</t>
  </si>
  <si>
    <t>Salle</t>
  </si>
  <si>
    <t>3 petites salles</t>
  </si>
  <si>
    <t>Miroirs</t>
  </si>
  <si>
    <t>Escaliers du rdc au 1er</t>
  </si>
  <si>
    <t>Ascenseur</t>
  </si>
  <si>
    <t>Salles A + B</t>
  </si>
  <si>
    <t>Foyer avec bar</t>
  </si>
  <si>
    <t>Escaliers du 2ème au 3ème étage</t>
  </si>
  <si>
    <t xml:space="preserve">Salle Abubakar Argungu </t>
  </si>
  <si>
    <t>Blocs de verre du rdc y compris</t>
  </si>
  <si>
    <t>Les majorations pour élévateurs, échelles, échafaudages, etc. doivent être inclus dans les prix unitaires / performances!</t>
  </si>
  <si>
    <t>Somme pos. 1 / 5 / 9 / 13 / 18</t>
  </si>
  <si>
    <t>Exécuter sur commande uniquement  !</t>
  </si>
  <si>
    <t>Mesurer les surfaces avant exécution, des commande partielles sont possibles!</t>
  </si>
  <si>
    <t>Etablir un métré avant exécution!</t>
  </si>
  <si>
    <t>des deux côtés</t>
  </si>
  <si>
    <t>Nettoyage des stores (lamelles)</t>
  </si>
  <si>
    <t>Bâtiment administratif</t>
  </si>
  <si>
    <t>Centre de conference, attique</t>
  </si>
  <si>
    <t>CHF par jour</t>
  </si>
  <si>
    <t>Utilisation par jour</t>
  </si>
  <si>
    <t>Majorations, facturés séparément</t>
  </si>
  <si>
    <t>Elévateurs</t>
  </si>
  <si>
    <t>Echelles</t>
  </si>
  <si>
    <t>Echafaudages</t>
  </si>
  <si>
    <t>Echafaudages mobiles</t>
  </si>
  <si>
    <t>Nettoyage profondeur (mach.) surfaces dures PVC</t>
  </si>
  <si>
    <t>Essuyage de surfaces dures en PVC</t>
  </si>
  <si>
    <t>Enduction PVC</t>
  </si>
  <si>
    <t>Nettoyage profondeur (mach.) surfaces dures LINO</t>
  </si>
  <si>
    <t>Essuyage de surfaces dures en Lino</t>
  </si>
  <si>
    <t>Nettoyage profondeur (mach.) surfaces pierres artif.</t>
  </si>
  <si>
    <t>Essuyage de surfaces pierres artif.</t>
  </si>
  <si>
    <t>Nettoyage profondeur (mach.) surfaces pierres natur.</t>
  </si>
  <si>
    <t>Essuyage de surfaces pierres natur.</t>
  </si>
  <si>
    <t>Nettoyage par vaporisation de surfaces pierres natur.</t>
  </si>
  <si>
    <t>Nettoyage par vaporisation de parquet</t>
  </si>
  <si>
    <t>Décapage (grille abrasive) et huilage de parquet</t>
  </si>
  <si>
    <t>Huilage de parquet</t>
  </si>
  <si>
    <t>Nettoyage par vaporisation de parquet vitrifié</t>
  </si>
  <si>
    <t>Shampouiner les surfaces textiles, humide</t>
  </si>
  <si>
    <t>Shampouiner les surfaces textiles, sec</t>
  </si>
  <si>
    <t>Nettoyage par vaporization de surfaces textiles</t>
  </si>
  <si>
    <t>Nettoyage en profondeur des ordinateurs</t>
  </si>
  <si>
    <t>Nettoyage humide des plinthes</t>
  </si>
  <si>
    <t>p. ex. avec monodisque</t>
  </si>
  <si>
    <t>Nettoyage par vaporisation</t>
  </si>
  <si>
    <t>Parquets vitrifiés très sales</t>
  </si>
  <si>
    <t>Serviettes en papier, pli Z, 14x250mm, 45g/m2</t>
  </si>
  <si>
    <t>Serviettes en papier, idem</t>
  </si>
  <si>
    <t>Serviettes en papier, proposition du soumission.</t>
  </si>
  <si>
    <t>Papier de toilette "Starline"</t>
  </si>
  <si>
    <t>Papier de toilette, proposition du soumission.</t>
  </si>
  <si>
    <t>Savon pour mains, en flacons de 500ml</t>
  </si>
  <si>
    <t>Savon pour mains, proposition du soumission.</t>
  </si>
  <si>
    <t>Sacs poubelle, 110l, gris</t>
  </si>
  <si>
    <t>Sacs poubelle 60l, gris</t>
  </si>
  <si>
    <t>Sacs poubelle 30l, gris</t>
  </si>
  <si>
    <t>Sachets, 70l, transparents</t>
  </si>
  <si>
    <t>Sachets, 50-55l, transparents</t>
  </si>
  <si>
    <t>Sachets, 28-35l, transparents</t>
  </si>
  <si>
    <t>Sachets, 18-20l, transparents</t>
  </si>
  <si>
    <t>Sacs pour PET, 110l</t>
  </si>
  <si>
    <t>Papier absorbant, 2 couches</t>
  </si>
  <si>
    <t>Autres propositions du soumissionnaire:</t>
  </si>
  <si>
    <t>Produit</t>
  </si>
  <si>
    <t>Fournisseur</t>
  </si>
  <si>
    <t>Type de livraison</t>
  </si>
  <si>
    <t>du dépôt</t>
  </si>
  <si>
    <t>pièce</t>
  </si>
  <si>
    <t>pli Z, blanc</t>
  </si>
  <si>
    <t>"Nettoyage de bâtiment économique et écologique" d’après la CIEM (Communauté d'intérêt écologie et marchés)</t>
  </si>
  <si>
    <t>Livraison sur la base de la consommation annuelle.</t>
  </si>
  <si>
    <t>Heures
par
mois</t>
  </si>
  <si>
    <t>CHF
par
heure</t>
  </si>
  <si>
    <t>CHF
par
mois</t>
  </si>
  <si>
    <t>Garage, nettoyage à haute pression</t>
  </si>
  <si>
    <t>Nettoyer l’escalier vers le rez-de-chaussée</t>
  </si>
  <si>
    <r>
      <t xml:space="preserve">A
</t>
    </r>
    <r>
      <rPr>
        <sz val="7"/>
        <color theme="1"/>
        <rFont val="Calibri"/>
        <family val="2"/>
        <scheme val="minor"/>
      </rPr>
      <t>sem.</t>
    </r>
  </si>
  <si>
    <r>
      <t xml:space="preserve">B
</t>
    </r>
    <r>
      <rPr>
        <sz val="7"/>
        <color theme="1"/>
        <rFont val="Calibri"/>
        <family val="2"/>
        <scheme val="minor"/>
      </rPr>
      <t>mois</t>
    </r>
  </si>
  <si>
    <r>
      <t xml:space="preserve">C
</t>
    </r>
    <r>
      <rPr>
        <sz val="7"/>
        <color theme="1"/>
        <rFont val="Calibri"/>
        <family val="2"/>
        <scheme val="minor"/>
      </rPr>
      <t>an.</t>
    </r>
  </si>
  <si>
    <t>Cachet, signature :</t>
  </si>
  <si>
    <t>Lieu, date :</t>
  </si>
  <si>
    <r>
      <t>m</t>
    </r>
    <r>
      <rPr>
        <vertAlign val="superscript"/>
        <sz val="8"/>
        <color theme="1"/>
        <rFont val="Calibri"/>
        <family val="2"/>
        <scheme val="minor"/>
      </rPr>
      <t>2</t>
    </r>
  </si>
  <si>
    <r>
      <t>Performance
m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
heure</t>
    </r>
  </si>
  <si>
    <t>Pas de vacances
d'entreprise!</t>
  </si>
  <si>
    <t>Entrée/zones de pause, nettoyage complet</t>
  </si>
  <si>
    <t>Entrée/zones de pause, nettoyage partiel</t>
  </si>
  <si>
    <t>Avant-place extérieure, nettoyage complet</t>
  </si>
  <si>
    <t>Avant-place extérieure, nettoyage partiel</t>
  </si>
  <si>
    <t>Paroi vitrée, entrée</t>
  </si>
  <si>
    <t>Total objet - surface</t>
  </si>
  <si>
    <t>*) Parois vitrées non comprises</t>
  </si>
  <si>
    <t>Réunions, nettoyage complet</t>
  </si>
  <si>
    <t>Réunions, nettoyage partiel</t>
  </si>
  <si>
    <t>voir liste des tâches</t>
  </si>
  <si>
    <t>avec sas anti-saletés</t>
  </si>
  <si>
    <r>
      <rPr>
        <b/>
        <u/>
        <sz val="8"/>
        <color theme="1"/>
        <rFont val="Calibri"/>
        <family val="2"/>
        <scheme val="minor"/>
      </rPr>
      <t>Les zones spéciales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Lots 12- 20</t>
    </r>
    <r>
      <rPr>
        <sz val="8"/>
        <color theme="1"/>
        <rFont val="Calibri"/>
        <family val="2"/>
        <scheme val="minor"/>
      </rPr>
      <t xml:space="preserve"> sont nettoyés sur demande Fréquence selon besoin et commande.
Le coût comprend un nettoyage complet y inclus déplacement, frais annexes et travaux auxiliaires.
Inclus écouteurs, microfones, sous-mains
Exécution environ 10x/an</t>
    </r>
  </si>
  <si>
    <r>
      <rPr>
        <b/>
        <u/>
        <sz val="8"/>
        <color theme="1"/>
        <rFont val="Calibri"/>
        <family val="2"/>
        <scheme val="minor"/>
      </rPr>
      <t>Les zones spéciales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Lots 12- 20</t>
    </r>
    <r>
      <rPr>
        <sz val="8"/>
        <color theme="1"/>
        <rFont val="Calibri"/>
        <family val="2"/>
        <scheme val="minor"/>
      </rPr>
      <t xml:space="preserve"> sont nettoyés sur demande Fréquence selon besoin et commande.
Le coût comprend un nettoyage complet y inclus déplacement, frais annexes et travaux auxiliaires.
Inclus écouteurs, microfones, sous-mains
Exécution environ 20x/an</t>
    </r>
  </si>
  <si>
    <t>Hall d’entrée</t>
  </si>
  <si>
    <t>Vitrage intérieur</t>
  </si>
  <si>
    <t>WC dames+hommes / étage intermédiaire</t>
  </si>
  <si>
    <t>Salle de lecture / étage intermédiaire</t>
  </si>
  <si>
    <t>Escaliers rdc vers étage intermédiaire</t>
  </si>
  <si>
    <r>
      <rPr>
        <b/>
        <u/>
        <sz val="8"/>
        <color theme="1"/>
        <rFont val="Calibri"/>
        <family val="2"/>
        <scheme val="minor"/>
      </rPr>
      <t>Les zones spéciales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Lots 12- 20</t>
    </r>
    <r>
      <rPr>
        <sz val="8"/>
        <color theme="1"/>
        <rFont val="Calibri"/>
        <family val="2"/>
        <scheme val="minor"/>
      </rPr>
      <t xml:space="preserve"> sont nettoyés sur demande Fréquence selon besoin et commande.
Le coût comprend un nettoyage complet y inclus déplacement, frais annexes et travaux auxiliaires.
Inclus écouteurs, microfones, sous-mains
Exécution environ 50x/an</t>
    </r>
  </si>
  <si>
    <t>Opérateur</t>
  </si>
  <si>
    <t>Escaliers du 1er au 2ème</t>
  </si>
  <si>
    <t>Président CEP</t>
  </si>
  <si>
    <t>Président CA</t>
  </si>
  <si>
    <r>
      <rPr>
        <b/>
        <u/>
        <sz val="8"/>
        <color theme="1"/>
        <rFont val="Calibri"/>
        <family val="2"/>
        <scheme val="minor"/>
      </rPr>
      <t>Les zones spéciales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Lots 12- 20</t>
    </r>
    <r>
      <rPr>
        <sz val="8"/>
        <color theme="1"/>
        <rFont val="Calibri"/>
        <family val="2"/>
        <scheme val="minor"/>
      </rPr>
      <t xml:space="preserve"> sont nettoyés sur demande Fréquence selon besoin et commande.
Le coût comprend un nettoyage complet y inclus déplacement, frais annexes et travaux auxiliaires.
Inclus écouteurs, microfones, sous-mains
Exécution environ 30x/an</t>
    </r>
  </si>
  <si>
    <r>
      <t xml:space="preserve">Surface
mesurée </t>
    </r>
    <r>
      <rPr>
        <b/>
        <sz val="8"/>
        <color theme="1"/>
        <rFont val="Calibri"/>
        <family val="2"/>
        <scheme val="minor"/>
      </rPr>
      <t>d'un côté</t>
    </r>
    <r>
      <rPr>
        <sz val="8"/>
        <color theme="1"/>
        <rFont val="Calibri"/>
        <family val="2"/>
        <scheme val="minor"/>
      </rPr>
      <t xml:space="preserve">
m</t>
    </r>
    <r>
      <rPr>
        <vertAlign val="superscript"/>
        <sz val="8"/>
        <color theme="1"/>
        <rFont val="Calibri"/>
        <family val="2"/>
        <scheme val="minor"/>
      </rPr>
      <t>2</t>
    </r>
  </si>
  <si>
    <t>Heures
par
exécution</t>
  </si>
  <si>
    <t>CHF
par
exécution</t>
  </si>
  <si>
    <t>Le nettoyage doit se faire</t>
  </si>
  <si>
    <t>Fenêtres côté ville</t>
  </si>
  <si>
    <t>Fenêtres côté Weltpoststrasse</t>
  </si>
  <si>
    <t>Fenêtres côté poste</t>
  </si>
  <si>
    <t>Fenêtres côté Muristrasse</t>
  </si>
  <si>
    <t>des 2 côtés sans cadre</t>
  </si>
  <si>
    <t>d’1 côté avec cadre</t>
  </si>
  <si>
    <t>d’1 côté sans cadre</t>
  </si>
  <si>
    <t xml:space="preserve">         des 2 côtés avec cadre</t>
  </si>
  <si>
    <t xml:space="preserve">        des 2 côtés avec cadre</t>
  </si>
  <si>
    <t>Majoration pour technique d'escalade</t>
  </si>
  <si>
    <t>Forfait par exécution</t>
  </si>
  <si>
    <t xml:space="preserve">Sommes pos.1 / 5 / 9 / 13 </t>
  </si>
  <si>
    <t>Heures
par
exéc.</t>
  </si>
  <si>
    <t>surface m2
exéc.</t>
  </si>
  <si>
    <t>Prix par exécution</t>
  </si>
  <si>
    <t>Prix par année</t>
  </si>
  <si>
    <t>Reporter sur Feuillet B / Formulaire Z1</t>
  </si>
  <si>
    <r>
      <rPr>
        <b/>
        <sz val="8"/>
        <color theme="1"/>
        <rFont val="Calibri"/>
        <family val="2"/>
        <scheme val="minor"/>
      </rPr>
      <t>Remarques :</t>
    </r>
    <r>
      <rPr>
        <sz val="8"/>
        <color theme="1"/>
        <rFont val="Calibri"/>
        <family val="2"/>
        <scheme val="minor"/>
      </rPr>
      <t xml:space="preserve"> Fenêtres atteignables depuis le sol et de l'intérieur</t>
    </r>
  </si>
  <si>
    <t>Vitrages intérieurs tels que parois, jours zénitaux, vitres dans les bureaux, zones techniques, etc.</t>
  </si>
  <si>
    <t>Etablir un métré avant exécution</t>
  </si>
  <si>
    <t>Sommes pos.1</t>
  </si>
  <si>
    <t>Somme pos. 1 / 18</t>
  </si>
  <si>
    <t>Centre de conference, côté Weltpoststrasse</t>
  </si>
  <si>
    <t>Centre de conference, côté Muristrasse</t>
  </si>
  <si>
    <t>Somme pos. 2-5 / 18</t>
  </si>
  <si>
    <t>Sommes pos.2-5</t>
  </si>
  <si>
    <t>idem,  installation et démontage</t>
  </si>
  <si>
    <t>Techniques d’escalade</t>
  </si>
  <si>
    <t>Somme pos. 7-16</t>
  </si>
  <si>
    <t>Nettoyage de la façade à haute pression</t>
  </si>
  <si>
    <t>Nettoyage en profondeur des sas anti-saletés</t>
  </si>
  <si>
    <t>Nettoyage en profondeur des salles d’eau / WC</t>
  </si>
  <si>
    <t>Nettoyer les appareils de téléphone</t>
  </si>
  <si>
    <r>
      <t xml:space="preserve">        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m</t>
    </r>
    <r>
      <rPr>
        <i/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
Zones de nettoyage                                                              </t>
    </r>
    <r>
      <rPr>
        <i/>
        <sz val="8"/>
        <color theme="1"/>
        <rFont val="Calibri"/>
        <family val="2"/>
        <scheme val="minor"/>
      </rPr>
      <t>mètres linèaires</t>
    </r>
    <r>
      <rPr>
        <sz val="8"/>
        <color theme="1"/>
        <rFont val="Calibri"/>
        <family val="2"/>
        <scheme val="minor"/>
      </rPr>
      <t xml:space="preserve">
                                                                                                                    </t>
    </r>
    <r>
      <rPr>
        <i/>
        <sz val="8"/>
        <color theme="1"/>
        <rFont val="Calibri"/>
        <family val="2"/>
        <scheme val="minor"/>
      </rPr>
      <t>heures</t>
    </r>
  </si>
  <si>
    <t>Essuyage humide avec produit d‘entretien</t>
  </si>
  <si>
    <t>Nettoyage à haute pression</t>
  </si>
  <si>
    <t>Avec écrans et claviers</t>
  </si>
  <si>
    <r>
      <rPr>
        <sz val="8"/>
        <color theme="1"/>
        <rFont val="Calibri"/>
        <family val="2"/>
        <scheme val="minor"/>
      </rPr>
      <t>Technique et méthode de nettoyage selon proposition de nettoyage en profondeur de l’entreprise</t>
    </r>
    <r>
      <rPr>
        <b/>
        <sz val="8"/>
        <color theme="1"/>
        <rFont val="Calibri"/>
        <family val="2"/>
        <scheme val="minor"/>
      </rPr>
      <t xml:space="preserve">
Nettoyage en profondeur sur demande</t>
    </r>
  </si>
  <si>
    <t>Documents de base:</t>
  </si>
  <si>
    <t>Sachets hygiéniques</t>
  </si>
  <si>
    <t>gris, 100% papier recyclé, 1 couche</t>
  </si>
  <si>
    <t>100% papier recyclé 3 couches, roul.</t>
  </si>
  <si>
    <t>Désignation du produit
Proposition du soumissionnaire</t>
  </si>
  <si>
    <t>Transit</t>
  </si>
  <si>
    <t>Unité</t>
  </si>
  <si>
    <t>Conso.
annuelle</t>
  </si>
  <si>
    <t>Coût unitaire sans TVA</t>
  </si>
  <si>
    <t>Coût annuel sans TVA</t>
  </si>
  <si>
    <t>Somme pos. 1 / 6 / 10</t>
  </si>
  <si>
    <t>L’UPU se réserve le droit de fournir soi-même les consommables.</t>
  </si>
  <si>
    <t>Facturation sur la base du bulletin de livraison et de la consommation.</t>
  </si>
  <si>
    <t>Echantillonnage chez le client avant livraison</t>
  </si>
  <si>
    <t>A
sem.</t>
  </si>
  <si>
    <t>B
mois</t>
  </si>
  <si>
    <t>C
an.</t>
  </si>
  <si>
    <t>Entrée + zones de pause, nettoyage complet</t>
  </si>
  <si>
    <t>Entrée + zones de pause, nettoyage partiel</t>
  </si>
  <si>
    <t>Station de recyclage, Déchets généraux 1)</t>
  </si>
  <si>
    <t>Station de recyclage, PET 2)</t>
  </si>
  <si>
    <t>Station de recyclage, Papier 2)</t>
  </si>
  <si>
    <t>1) vider quotidiennement</t>
  </si>
  <si>
    <t>2) vider si nécessaire</t>
  </si>
  <si>
    <t>Cendriers et poubelles extérieures 1)</t>
  </si>
  <si>
    <t>Terrasse, nettoyage complet</t>
  </si>
  <si>
    <t>Stations de recyclage, Déchets généraux 1)</t>
  </si>
  <si>
    <t>Stations de recyclage, PET 2)</t>
  </si>
  <si>
    <t>Stations de recyclage, Papier 2)</t>
  </si>
  <si>
    <t>les mercredis et vendredis</t>
  </si>
  <si>
    <t>Stations de recyclage, Déchets généraux</t>
  </si>
  <si>
    <t>Stations de recyclage, PET</t>
  </si>
  <si>
    <t>Stations de recyclage, Papier</t>
  </si>
  <si>
    <t>Nettoyage salles d’eau / WC / pendant la pause de midi</t>
  </si>
  <si>
    <t>pendant les Conférences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</si>
</sst>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/>
    <xf numFmtId="0" fontId="1" fillId="3" borderId="0" xfId="0" applyNumberFormat="1" applyFont="1" applyFill="1" applyBorder="1" applyAlignment="1"/>
    <xf numFmtId="0" fontId="1" fillId="0" borderId="0" xfId="0" applyNumberFormat="1" applyFont="1" applyBorder="1" applyAlignment="1">
      <alignment horizontal="left"/>
    </xf>
    <xf numFmtId="0" fontId="3" fillId="2" borderId="27" xfId="0" applyNumberFormat="1" applyFont="1" applyFill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3" fillId="2" borderId="4" xfId="0" applyNumberFormat="1" applyFont="1" applyFill="1" applyBorder="1" applyAlignment="1">
      <alignment vertical="center"/>
    </xf>
    <xf numFmtId="2" fontId="3" fillId="0" borderId="28" xfId="0" applyNumberFormat="1" applyFont="1" applyBorder="1" applyAlignment="1">
      <alignment vertical="center"/>
    </xf>
    <xf numFmtId="0" fontId="3" fillId="2" borderId="19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2" fontId="3" fillId="0" borderId="20" xfId="0" applyNumberFormat="1" applyFont="1" applyBorder="1" applyAlignment="1">
      <alignment vertical="center"/>
    </xf>
    <xf numFmtId="4" fontId="3" fillId="0" borderId="23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" fontId="1" fillId="0" borderId="0" xfId="0" applyNumberFormat="1" applyFont="1" applyAlignment="1"/>
    <xf numFmtId="0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33" xfId="0" applyFont="1" applyBorder="1" applyAlignment="1"/>
    <xf numFmtId="0" fontId="1" fillId="0" borderId="3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2" borderId="17" xfId="0" applyNumberFormat="1" applyFont="1" applyFill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1" fillId="2" borderId="19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0" fontId="1" fillId="2" borderId="21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2" borderId="6" xfId="0" applyNumberFormat="1" applyFont="1" applyFill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" fontId="1" fillId="4" borderId="1" xfId="0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vertical="center"/>
    </xf>
    <xf numFmtId="1" fontId="1" fillId="0" borderId="8" xfId="0" applyNumberFormat="1" applyFont="1" applyFill="1" applyBorder="1" applyAlignment="1">
      <alignment vertical="center"/>
    </xf>
    <xf numFmtId="0" fontId="1" fillId="0" borderId="40" xfId="0" applyFont="1" applyBorder="1" applyAlignment="1">
      <alignment horizontal="left" vertical="center" wrapText="1"/>
    </xf>
    <xf numFmtId="1" fontId="1" fillId="5" borderId="8" xfId="0" applyNumberFormat="1" applyFont="1" applyFill="1" applyBorder="1" applyAlignment="1">
      <alignment vertical="center"/>
    </xf>
    <xf numFmtId="0" fontId="1" fillId="0" borderId="4" xfId="0" applyFont="1" applyBorder="1" applyAlignment="1"/>
    <xf numFmtId="1" fontId="1" fillId="0" borderId="4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4" fillId="0" borderId="0" xfId="0" applyFont="1" applyAlignment="1"/>
    <xf numFmtId="2" fontId="1" fillId="0" borderId="4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4" xfId="0" applyFont="1" applyFill="1" applyBorder="1" applyAlignment="1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4" borderId="12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vertical="center"/>
    </xf>
    <xf numFmtId="4" fontId="4" fillId="4" borderId="1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left" indent="6"/>
    </xf>
    <xf numFmtId="0" fontId="1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0" fontId="1" fillId="0" borderId="23" xfId="0" applyNumberFormat="1" applyFont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vertical="center"/>
    </xf>
    <xf numFmtId="2" fontId="1" fillId="0" borderId="24" xfId="0" applyNumberFormat="1" applyFont="1" applyFill="1" applyBorder="1" applyAlignment="1">
      <alignment vertical="center"/>
    </xf>
    <xf numFmtId="0" fontId="1" fillId="0" borderId="24" xfId="0" applyNumberFormat="1" applyFont="1" applyFill="1" applyBorder="1" applyAlignment="1">
      <alignment vertical="center"/>
    </xf>
    <xf numFmtId="4" fontId="1" fillId="0" borderId="25" xfId="0" applyNumberFormat="1" applyFont="1" applyFill="1" applyBorder="1" applyAlignment="1">
      <alignment vertical="center"/>
    </xf>
    <xf numFmtId="0" fontId="1" fillId="0" borderId="16" xfId="0" applyNumberFormat="1" applyFont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vertical="center"/>
    </xf>
    <xf numFmtId="0" fontId="1" fillId="0" borderId="17" xfId="0" applyNumberFormat="1" applyFont="1" applyFill="1" applyBorder="1" applyAlignment="1">
      <alignment vertical="center"/>
    </xf>
    <xf numFmtId="4" fontId="1" fillId="5" borderId="18" xfId="0" applyNumberFormat="1" applyFont="1" applyFill="1" applyBorder="1" applyAlignment="1">
      <alignment vertical="center"/>
    </xf>
    <xf numFmtId="0" fontId="1" fillId="0" borderId="19" xfId="0" applyNumberFormat="1" applyFont="1" applyBorder="1" applyAlignment="1">
      <alignment horizontal="left" vertical="center" indent="1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4" fontId="1" fillId="5" borderId="20" xfId="0" applyNumberFormat="1" applyFont="1" applyFill="1" applyBorder="1" applyAlignment="1">
      <alignment vertical="center"/>
    </xf>
    <xf numFmtId="0" fontId="1" fillId="0" borderId="19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horizontal="left" vertical="center" indent="1"/>
    </xf>
    <xf numFmtId="1" fontId="1" fillId="0" borderId="2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/>
    </xf>
    <xf numFmtId="4" fontId="1" fillId="5" borderId="22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4" fontId="1" fillId="0" borderId="2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/>
    </xf>
    <xf numFmtId="4" fontId="1" fillId="4" borderId="12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vertical="center"/>
    </xf>
    <xf numFmtId="2" fontId="1" fillId="0" borderId="17" xfId="0" applyNumberFormat="1" applyFont="1" applyBorder="1" applyAlignment="1">
      <alignment vertical="center"/>
    </xf>
    <xf numFmtId="0" fontId="1" fillId="2" borderId="37" xfId="0" applyNumberFormat="1" applyFont="1" applyFill="1" applyBorder="1" applyAlignment="1">
      <alignment vertical="center"/>
    </xf>
    <xf numFmtId="0" fontId="1" fillId="0" borderId="31" xfId="0" applyFont="1" applyBorder="1" applyAlignment="1">
      <alignment horizontal="left" vertical="center" wrapText="1"/>
    </xf>
    <xf numFmtId="0" fontId="1" fillId="2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4" fontId="1" fillId="0" borderId="28" xfId="0" applyNumberFormat="1" applyFont="1" applyBorder="1" applyAlignment="1">
      <alignment vertical="center"/>
    </xf>
    <xf numFmtId="0" fontId="1" fillId="0" borderId="31" xfId="0" applyFont="1" applyBorder="1" applyAlignment="1">
      <alignment horizontal="left" vertical="center" wrapText="1" indent="3"/>
    </xf>
    <xf numFmtId="1" fontId="1" fillId="0" borderId="13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vertical="center"/>
    </xf>
    <xf numFmtId="2" fontId="1" fillId="0" borderId="14" xfId="0" applyNumberFormat="1" applyFont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4" fontId="1" fillId="0" borderId="36" xfId="0" applyNumberFormat="1" applyFont="1" applyBorder="1" applyAlignment="1">
      <alignment vertical="center"/>
    </xf>
    <xf numFmtId="0" fontId="1" fillId="0" borderId="41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1" fontId="1" fillId="0" borderId="8" xfId="0" applyNumberFormat="1" applyFont="1" applyFill="1" applyBorder="1" applyAlignment="1">
      <alignment horizontal="center" vertical="center"/>
    </xf>
    <xf numFmtId="0" fontId="1" fillId="2" borderId="2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4" fontId="1" fillId="4" borderId="39" xfId="0" applyNumberFormat="1" applyFont="1" applyFill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27" xfId="0" applyNumberFormat="1" applyFont="1" applyFill="1" applyBorder="1" applyAlignment="1">
      <alignment vertical="center"/>
    </xf>
    <xf numFmtId="2" fontId="1" fillId="0" borderId="3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1" xfId="0" applyFont="1" applyBorder="1" applyAlignment="1"/>
    <xf numFmtId="4" fontId="1" fillId="0" borderId="15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" fontId="1" fillId="0" borderId="4" xfId="0" applyNumberFormat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95250</xdr:colOff>
      <xdr:row>5</xdr:row>
      <xdr:rowOff>142875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06270303-D125-45B5-A8BD-3D6CB148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8445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95250</xdr:colOff>
      <xdr:row>9</xdr:row>
      <xdr:rowOff>142875</xdr:rowOff>
    </xdr:to>
    <xdr:pic>
      <xdr:nvPicPr>
        <xdr:cNvPr id="3" name="image12.png">
          <a:extLst>
            <a:ext uri="{FF2B5EF4-FFF2-40B4-BE49-F238E27FC236}">
              <a16:creationId xmlns:a16="http://schemas.microsoft.com/office/drawing/2014/main" id="{AA55FA15-BA8F-464A-AF86-692930292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15938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95250</xdr:colOff>
      <xdr:row>13</xdr:row>
      <xdr:rowOff>142875</xdr:rowOff>
    </xdr:to>
    <xdr:pic>
      <xdr:nvPicPr>
        <xdr:cNvPr id="4" name="image13.png">
          <a:extLst>
            <a:ext uri="{FF2B5EF4-FFF2-40B4-BE49-F238E27FC236}">
              <a16:creationId xmlns:a16="http://schemas.microsoft.com/office/drawing/2014/main" id="{93CAD948-F8CF-4B48-BC08-F9FDD3F2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23431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8</xdr:col>
      <xdr:colOff>95250</xdr:colOff>
      <xdr:row>17</xdr:row>
      <xdr:rowOff>142875</xdr:rowOff>
    </xdr:to>
    <xdr:pic>
      <xdr:nvPicPr>
        <xdr:cNvPr id="5" name="image14.png">
          <a:extLst>
            <a:ext uri="{FF2B5EF4-FFF2-40B4-BE49-F238E27FC236}">
              <a16:creationId xmlns:a16="http://schemas.microsoft.com/office/drawing/2014/main" id="{D83A2565-7E5C-4E32-BC68-BE776358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30924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95250</xdr:colOff>
      <xdr:row>5</xdr:row>
      <xdr:rowOff>142875</xdr:rowOff>
    </xdr:to>
    <xdr:pic>
      <xdr:nvPicPr>
        <xdr:cNvPr id="6" name="image11.png">
          <a:extLst>
            <a:ext uri="{FF2B5EF4-FFF2-40B4-BE49-F238E27FC236}">
              <a16:creationId xmlns:a16="http://schemas.microsoft.com/office/drawing/2014/main" id="{4A1904DA-E633-4668-8EFA-1E24A32CC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8445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9</xdr:row>
      <xdr:rowOff>0</xdr:rowOff>
    </xdr:from>
    <xdr:to>
      <xdr:col>8</xdr:col>
      <xdr:colOff>95250</xdr:colOff>
      <xdr:row>9</xdr:row>
      <xdr:rowOff>142875</xdr:rowOff>
    </xdr:to>
    <xdr:pic>
      <xdr:nvPicPr>
        <xdr:cNvPr id="7" name="image12.png">
          <a:extLst>
            <a:ext uri="{FF2B5EF4-FFF2-40B4-BE49-F238E27FC236}">
              <a16:creationId xmlns:a16="http://schemas.microsoft.com/office/drawing/2014/main" id="{B86A6591-A4EE-40E3-AC42-6D51DDCA6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15938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95250</xdr:colOff>
      <xdr:row>13</xdr:row>
      <xdr:rowOff>142875</xdr:rowOff>
    </xdr:to>
    <xdr:pic>
      <xdr:nvPicPr>
        <xdr:cNvPr id="8" name="image13.png">
          <a:extLst>
            <a:ext uri="{FF2B5EF4-FFF2-40B4-BE49-F238E27FC236}">
              <a16:creationId xmlns:a16="http://schemas.microsoft.com/office/drawing/2014/main" id="{C7762C77-BB0B-4EBE-A61E-2D37E23DD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23431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17</xdr:row>
      <xdr:rowOff>0</xdr:rowOff>
    </xdr:from>
    <xdr:to>
      <xdr:col>8</xdr:col>
      <xdr:colOff>95250</xdr:colOff>
      <xdr:row>17</xdr:row>
      <xdr:rowOff>142875</xdr:rowOff>
    </xdr:to>
    <xdr:pic>
      <xdr:nvPicPr>
        <xdr:cNvPr id="9" name="image14.png">
          <a:extLst>
            <a:ext uri="{FF2B5EF4-FFF2-40B4-BE49-F238E27FC236}">
              <a16:creationId xmlns:a16="http://schemas.microsoft.com/office/drawing/2014/main" id="{EBBA7E85-5F23-4BBF-9EEF-E79D1B9E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30924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22</xdr:row>
      <xdr:rowOff>0</xdr:rowOff>
    </xdr:from>
    <xdr:to>
      <xdr:col>8</xdr:col>
      <xdr:colOff>95250</xdr:colOff>
      <xdr:row>22</xdr:row>
      <xdr:rowOff>142875</xdr:rowOff>
    </xdr:to>
    <xdr:pic>
      <xdr:nvPicPr>
        <xdr:cNvPr id="10" name="image14.png">
          <a:extLst>
            <a:ext uri="{FF2B5EF4-FFF2-40B4-BE49-F238E27FC236}">
              <a16:creationId xmlns:a16="http://schemas.microsoft.com/office/drawing/2014/main" id="{D38FF98A-F8F2-4DB1-BE2C-D2A4A6AC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40322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22</xdr:row>
      <xdr:rowOff>0</xdr:rowOff>
    </xdr:from>
    <xdr:to>
      <xdr:col>8</xdr:col>
      <xdr:colOff>95250</xdr:colOff>
      <xdr:row>22</xdr:row>
      <xdr:rowOff>142875</xdr:rowOff>
    </xdr:to>
    <xdr:pic>
      <xdr:nvPicPr>
        <xdr:cNvPr id="11" name="image14.png">
          <a:extLst>
            <a:ext uri="{FF2B5EF4-FFF2-40B4-BE49-F238E27FC236}">
              <a16:creationId xmlns:a16="http://schemas.microsoft.com/office/drawing/2014/main" id="{7FEADE3A-6D72-40E0-A403-BBBB5677C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40322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24</xdr:row>
      <xdr:rowOff>47625</xdr:rowOff>
    </xdr:from>
    <xdr:to>
      <xdr:col>1</xdr:col>
      <xdr:colOff>190500</xdr:colOff>
      <xdr:row>24</xdr:row>
      <xdr:rowOff>123825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36DEDEC2-43D3-453C-B55C-3C6105450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454525"/>
          <a:ext cx="1809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95250</xdr:colOff>
      <xdr:row>5</xdr:row>
      <xdr:rowOff>142875</xdr:rowOff>
    </xdr:to>
    <xdr:pic>
      <xdr:nvPicPr>
        <xdr:cNvPr id="2" name="image11.png">
          <a:extLst>
            <a:ext uri="{FF2B5EF4-FFF2-40B4-BE49-F238E27FC236}">
              <a16:creationId xmlns:a16="http://schemas.microsoft.com/office/drawing/2014/main" id="{33939615-3C79-491E-A27D-C87FA6B1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8445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</xdr:row>
      <xdr:rowOff>0</xdr:rowOff>
    </xdr:from>
    <xdr:to>
      <xdr:col>8</xdr:col>
      <xdr:colOff>95250</xdr:colOff>
      <xdr:row>5</xdr:row>
      <xdr:rowOff>142875</xdr:rowOff>
    </xdr:to>
    <xdr:pic>
      <xdr:nvPicPr>
        <xdr:cNvPr id="6" name="image11.png">
          <a:extLst>
            <a:ext uri="{FF2B5EF4-FFF2-40B4-BE49-F238E27FC236}">
              <a16:creationId xmlns:a16="http://schemas.microsoft.com/office/drawing/2014/main" id="{C34246B0-A37D-4392-9779-693B0200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844550"/>
          <a:ext cx="952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24</xdr:row>
      <xdr:rowOff>47625</xdr:rowOff>
    </xdr:from>
    <xdr:to>
      <xdr:col>1</xdr:col>
      <xdr:colOff>190500</xdr:colOff>
      <xdr:row>24</xdr:row>
      <xdr:rowOff>123825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8D249317-79B9-476E-BEC8-68A15C2A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454525"/>
          <a:ext cx="1809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47625</xdr:rowOff>
    </xdr:from>
    <xdr:to>
      <xdr:col>1</xdr:col>
      <xdr:colOff>190500</xdr:colOff>
      <xdr:row>24</xdr:row>
      <xdr:rowOff>123825</xdr:rowOff>
    </xdr:to>
    <xdr:pic>
      <xdr:nvPicPr>
        <xdr:cNvPr id="4" name="image16.png">
          <a:extLst>
            <a:ext uri="{FF2B5EF4-FFF2-40B4-BE49-F238E27FC236}">
              <a16:creationId xmlns:a16="http://schemas.microsoft.com/office/drawing/2014/main" id="{39DDDFAA-6F59-44C5-9C5E-464170EFD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416425"/>
          <a:ext cx="18097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47625</xdr:rowOff>
    </xdr:from>
    <xdr:to>
      <xdr:col>1</xdr:col>
      <xdr:colOff>190500</xdr:colOff>
      <xdr:row>24</xdr:row>
      <xdr:rowOff>123825</xdr:rowOff>
    </xdr:to>
    <xdr:pic>
      <xdr:nvPicPr>
        <xdr:cNvPr id="2" name="image16.png">
          <a:extLst>
            <a:ext uri="{FF2B5EF4-FFF2-40B4-BE49-F238E27FC236}">
              <a16:creationId xmlns:a16="http://schemas.microsoft.com/office/drawing/2014/main" id="{A2DECFDF-02AA-49FC-A38A-DA99C89B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4340225"/>
          <a:ext cx="184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28331</xdr:colOff>
      <xdr:row>29</xdr:row>
      <xdr:rowOff>44450</xdr:rowOff>
    </xdr:from>
    <xdr:to>
      <xdr:col>1</xdr:col>
      <xdr:colOff>212481</xdr:colOff>
      <xdr:row>29</xdr:row>
      <xdr:rowOff>120650</xdr:rowOff>
    </xdr:to>
    <xdr:pic>
      <xdr:nvPicPr>
        <xdr:cNvPr id="2" name="image16.png">
          <a:extLst>
            <a:ext uri="{FF2B5EF4-FFF2-40B4-BE49-F238E27FC236}">
              <a16:creationId xmlns:a16="http://schemas.microsoft.com/office/drawing/2014/main" id="{68B5D08B-4C9E-4886-96B4-EC20B2E9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73" y="5495681"/>
          <a:ext cx="184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2403230</xdr:colOff>
      <xdr:row>30</xdr:row>
      <xdr:rowOff>58616</xdr:rowOff>
    </xdr:from>
    <xdr:to>
      <xdr:col>1</xdr:col>
      <xdr:colOff>2581030</xdr:colOff>
      <xdr:row>30</xdr:row>
      <xdr:rowOff>134816</xdr:rowOff>
    </xdr:to>
    <xdr:pic>
      <xdr:nvPicPr>
        <xdr:cNvPr id="3" name="image16.png">
          <a:extLst>
            <a:ext uri="{FF2B5EF4-FFF2-40B4-BE49-F238E27FC236}">
              <a16:creationId xmlns:a16="http://schemas.microsoft.com/office/drawing/2014/main" id="{E57E2943-90EE-44E3-AE25-B299A20E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9672" y="5605097"/>
          <a:ext cx="1778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5C1F-46AF-472F-98C6-D78B8E95E0C9}">
  <dimension ref="A1:O38"/>
  <sheetViews>
    <sheetView showGridLines="0" tabSelected="1" view="pageLayout" zoomScale="85" zoomScaleNormal="100" zoomScalePageLayoutView="85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39.14062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4" width="8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130</v>
      </c>
      <c r="H4" s="206" t="s">
        <v>131</v>
      </c>
      <c r="I4" s="206" t="s">
        <v>132</v>
      </c>
      <c r="J4" s="206"/>
      <c r="K4" s="206"/>
      <c r="L4" s="206"/>
      <c r="M4" s="206"/>
      <c r="N4" s="206"/>
      <c r="O4" s="205"/>
    </row>
    <row r="5" spans="1:15" x14ac:dyDescent="0.25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06"/>
      <c r="L5" s="206"/>
      <c r="M5" s="206"/>
      <c r="N5" s="206"/>
      <c r="O5" s="205"/>
    </row>
    <row r="6" spans="1:15" x14ac:dyDescent="0.25">
      <c r="A6" s="12">
        <v>1</v>
      </c>
      <c r="B6" s="14" t="s">
        <v>128</v>
      </c>
      <c r="C6" s="12"/>
      <c r="D6" s="16">
        <v>4030</v>
      </c>
      <c r="E6" s="17">
        <v>1</v>
      </c>
      <c r="F6" s="49">
        <f>SUM(C6:D6)</f>
        <v>4030</v>
      </c>
      <c r="G6" s="12"/>
      <c r="H6" s="12"/>
      <c r="I6" s="12">
        <v>1</v>
      </c>
      <c r="J6" s="50">
        <f>F6*I6/12</f>
        <v>335.83333333333331</v>
      </c>
      <c r="K6" s="32"/>
      <c r="L6" s="33" t="e">
        <f>J6/K6</f>
        <v>#DIV/0!</v>
      </c>
      <c r="M6" s="34"/>
      <c r="N6" s="35" t="e">
        <f>L6*M6</f>
        <v>#DIV/0!</v>
      </c>
      <c r="O6" s="18"/>
    </row>
    <row r="7" spans="1:15" x14ac:dyDescent="0.25">
      <c r="A7" s="12">
        <v>2</v>
      </c>
      <c r="B7" s="14" t="s">
        <v>9</v>
      </c>
      <c r="C7" s="12"/>
      <c r="D7" s="16">
        <v>4030</v>
      </c>
      <c r="E7" s="17">
        <v>1</v>
      </c>
      <c r="F7" s="49">
        <f t="shared" ref="F7:F28" si="0">SUM(C7:D7)</f>
        <v>4030</v>
      </c>
      <c r="G7" s="12"/>
      <c r="H7" s="12"/>
      <c r="I7" s="12">
        <v>1</v>
      </c>
      <c r="J7" s="50">
        <f>F7*I7/12</f>
        <v>335.83333333333331</v>
      </c>
      <c r="K7" s="36"/>
      <c r="L7" s="37" t="e">
        <f t="shared" ref="L7:L28" si="1">J7/K7</f>
        <v>#DIV/0!</v>
      </c>
      <c r="M7" s="38"/>
      <c r="N7" s="39" t="e">
        <f t="shared" ref="N7:N28" si="2">L7*M7</f>
        <v>#DIV/0!</v>
      </c>
      <c r="O7" s="19"/>
    </row>
    <row r="8" spans="1:15" x14ac:dyDescent="0.25">
      <c r="A8" s="12">
        <v>3</v>
      </c>
      <c r="B8" s="14" t="s">
        <v>129</v>
      </c>
      <c r="C8" s="12"/>
      <c r="D8" s="16">
        <v>24.57</v>
      </c>
      <c r="E8" s="17">
        <v>1</v>
      </c>
      <c r="F8" s="49">
        <f t="shared" si="0"/>
        <v>24.57</v>
      </c>
      <c r="G8" s="12">
        <v>1</v>
      </c>
      <c r="H8" s="12"/>
      <c r="I8" s="12"/>
      <c r="J8" s="50">
        <f>F8*G8*52/12</f>
        <v>106.47000000000001</v>
      </c>
      <c r="K8" s="36"/>
      <c r="L8" s="37" t="e">
        <f t="shared" si="1"/>
        <v>#DIV/0!</v>
      </c>
      <c r="M8" s="38"/>
      <c r="N8" s="39" t="e">
        <f t="shared" si="2"/>
        <v>#DIV/0!</v>
      </c>
      <c r="O8" s="20"/>
    </row>
    <row r="9" spans="1:15" x14ac:dyDescent="0.25">
      <c r="A9" s="12">
        <v>4</v>
      </c>
      <c r="B9" s="14" t="s">
        <v>10</v>
      </c>
      <c r="C9" s="12"/>
      <c r="D9" s="16">
        <v>34</v>
      </c>
      <c r="E9" s="17">
        <v>1</v>
      </c>
      <c r="F9" s="49">
        <f t="shared" si="0"/>
        <v>34</v>
      </c>
      <c r="G9" s="12">
        <v>2</v>
      </c>
      <c r="H9" s="12"/>
      <c r="I9" s="12"/>
      <c r="J9" s="50">
        <f t="shared" ref="J9:J10" si="3">F9*G9*52/12</f>
        <v>294.66666666666669</v>
      </c>
      <c r="K9" s="36"/>
      <c r="L9" s="37" t="e">
        <f t="shared" si="1"/>
        <v>#DIV/0!</v>
      </c>
      <c r="M9" s="38"/>
      <c r="N9" s="39" t="e">
        <f t="shared" si="2"/>
        <v>#DIV/0!</v>
      </c>
      <c r="O9" s="19"/>
    </row>
    <row r="10" spans="1:15" x14ac:dyDescent="0.25">
      <c r="A10" s="12">
        <v>5</v>
      </c>
      <c r="B10" s="14" t="s">
        <v>11</v>
      </c>
      <c r="C10" s="12"/>
      <c r="D10" s="16">
        <v>34</v>
      </c>
      <c r="E10" s="17">
        <v>1</v>
      </c>
      <c r="F10" s="49">
        <f t="shared" si="0"/>
        <v>34</v>
      </c>
      <c r="G10" s="12">
        <v>3</v>
      </c>
      <c r="H10" s="12"/>
      <c r="I10" s="12"/>
      <c r="J10" s="50">
        <f t="shared" si="3"/>
        <v>442</v>
      </c>
      <c r="K10" s="36"/>
      <c r="L10" s="37" t="e">
        <f t="shared" si="1"/>
        <v>#DIV/0!</v>
      </c>
      <c r="M10" s="38"/>
      <c r="N10" s="39" t="e">
        <f t="shared" si="2"/>
        <v>#DIV/0!</v>
      </c>
      <c r="O10" s="19"/>
    </row>
    <row r="11" spans="1:15" x14ac:dyDescent="0.25">
      <c r="A11" s="12">
        <v>6</v>
      </c>
      <c r="B11" s="47"/>
      <c r="C11" s="12"/>
      <c r="D11" s="16"/>
      <c r="E11" s="17"/>
      <c r="F11" s="49">
        <f t="shared" si="0"/>
        <v>0</v>
      </c>
      <c r="G11" s="12"/>
      <c r="H11" s="12"/>
      <c r="I11" s="12"/>
      <c r="J11" s="50"/>
      <c r="K11" s="36"/>
      <c r="L11" s="37" t="e">
        <f>J11/K11</f>
        <v>#DIV/0!</v>
      </c>
      <c r="M11" s="38"/>
      <c r="N11" s="39" t="e">
        <f t="shared" si="2"/>
        <v>#DIV/0!</v>
      </c>
      <c r="O11" s="21"/>
    </row>
    <row r="12" spans="1:15" x14ac:dyDescent="0.25">
      <c r="A12" s="12">
        <v>7</v>
      </c>
      <c r="B12" s="47"/>
      <c r="C12" s="12"/>
      <c r="D12" s="16"/>
      <c r="E12" s="17"/>
      <c r="F12" s="49">
        <f t="shared" si="0"/>
        <v>0</v>
      </c>
      <c r="G12" s="12"/>
      <c r="H12" s="12"/>
      <c r="I12" s="12"/>
      <c r="J12" s="50"/>
      <c r="K12" s="36"/>
      <c r="L12" s="37" t="e">
        <f t="shared" si="1"/>
        <v>#DIV/0!</v>
      </c>
      <c r="M12" s="38"/>
      <c r="N12" s="39" t="e">
        <f t="shared" si="2"/>
        <v>#DIV/0!</v>
      </c>
      <c r="O12" s="21"/>
    </row>
    <row r="13" spans="1:15" x14ac:dyDescent="0.25">
      <c r="A13" s="12">
        <v>8</v>
      </c>
      <c r="B13" s="47"/>
      <c r="C13" s="12"/>
      <c r="D13" s="16"/>
      <c r="E13" s="17"/>
      <c r="F13" s="49">
        <f t="shared" si="0"/>
        <v>0</v>
      </c>
      <c r="G13" s="12"/>
      <c r="H13" s="12"/>
      <c r="I13" s="12"/>
      <c r="J13" s="50"/>
      <c r="K13" s="36"/>
      <c r="L13" s="37" t="e">
        <f t="shared" si="1"/>
        <v>#DIV/0!</v>
      </c>
      <c r="M13" s="38"/>
      <c r="N13" s="39" t="e">
        <f t="shared" si="2"/>
        <v>#DIV/0!</v>
      </c>
      <c r="O13" s="21"/>
    </row>
    <row r="14" spans="1:15" x14ac:dyDescent="0.25">
      <c r="A14" s="12">
        <v>9</v>
      </c>
      <c r="B14" s="47"/>
      <c r="C14" s="12"/>
      <c r="D14" s="16"/>
      <c r="E14" s="17"/>
      <c r="F14" s="49">
        <f t="shared" si="0"/>
        <v>0</v>
      </c>
      <c r="G14" s="12"/>
      <c r="H14" s="12"/>
      <c r="I14" s="12"/>
      <c r="J14" s="50"/>
      <c r="K14" s="36"/>
      <c r="L14" s="37" t="e">
        <f t="shared" si="1"/>
        <v>#DIV/0!</v>
      </c>
      <c r="M14" s="38"/>
      <c r="N14" s="39" t="e">
        <f t="shared" si="2"/>
        <v>#DIV/0!</v>
      </c>
      <c r="O14" s="21"/>
    </row>
    <row r="15" spans="1:15" x14ac:dyDescent="0.25">
      <c r="A15" s="12">
        <v>10</v>
      </c>
      <c r="B15" s="47"/>
      <c r="C15" s="12"/>
      <c r="D15" s="16"/>
      <c r="E15" s="17"/>
      <c r="F15" s="49">
        <f t="shared" si="0"/>
        <v>0</v>
      </c>
      <c r="G15" s="12"/>
      <c r="H15" s="12"/>
      <c r="I15" s="12"/>
      <c r="J15" s="50"/>
      <c r="K15" s="36"/>
      <c r="L15" s="37" t="e">
        <f t="shared" si="1"/>
        <v>#DIV/0!</v>
      </c>
      <c r="M15" s="38"/>
      <c r="N15" s="39" t="e">
        <f t="shared" si="2"/>
        <v>#DIV/0!</v>
      </c>
      <c r="O15" s="21"/>
    </row>
    <row r="16" spans="1:15" x14ac:dyDescent="0.25">
      <c r="A16" s="12">
        <v>11</v>
      </c>
      <c r="B16" s="47"/>
      <c r="C16" s="12"/>
      <c r="D16" s="16"/>
      <c r="E16" s="17"/>
      <c r="F16" s="49">
        <f t="shared" si="0"/>
        <v>0</v>
      </c>
      <c r="G16" s="12"/>
      <c r="H16" s="12"/>
      <c r="I16" s="12"/>
      <c r="J16" s="50"/>
      <c r="K16" s="36"/>
      <c r="L16" s="37" t="e">
        <f t="shared" si="1"/>
        <v>#DIV/0!</v>
      </c>
      <c r="M16" s="38"/>
      <c r="N16" s="39" t="e">
        <f t="shared" si="2"/>
        <v>#DIV/0!</v>
      </c>
      <c r="O16" s="21"/>
    </row>
    <row r="17" spans="1:15" x14ac:dyDescent="0.25">
      <c r="A17" s="12">
        <v>12</v>
      </c>
      <c r="B17" s="47"/>
      <c r="C17" s="12"/>
      <c r="D17" s="16"/>
      <c r="E17" s="17"/>
      <c r="F17" s="49">
        <f t="shared" si="0"/>
        <v>0</v>
      </c>
      <c r="G17" s="12"/>
      <c r="H17" s="12"/>
      <c r="I17" s="12"/>
      <c r="J17" s="50"/>
      <c r="K17" s="36"/>
      <c r="L17" s="37" t="e">
        <f t="shared" si="1"/>
        <v>#DIV/0!</v>
      </c>
      <c r="M17" s="38"/>
      <c r="N17" s="39" t="e">
        <f t="shared" si="2"/>
        <v>#DIV/0!</v>
      </c>
      <c r="O17" s="21"/>
    </row>
    <row r="18" spans="1:15" x14ac:dyDescent="0.25">
      <c r="A18" s="12">
        <v>13</v>
      </c>
      <c r="B18" s="47"/>
      <c r="C18" s="12"/>
      <c r="D18" s="16"/>
      <c r="E18" s="17"/>
      <c r="F18" s="49">
        <f t="shared" si="0"/>
        <v>0</v>
      </c>
      <c r="G18" s="12"/>
      <c r="H18" s="12"/>
      <c r="I18" s="12"/>
      <c r="J18" s="50"/>
      <c r="K18" s="36"/>
      <c r="L18" s="37" t="e">
        <f t="shared" si="1"/>
        <v>#DIV/0!</v>
      </c>
      <c r="M18" s="38"/>
      <c r="N18" s="39" t="e">
        <f t="shared" si="2"/>
        <v>#DIV/0!</v>
      </c>
      <c r="O18" s="21"/>
    </row>
    <row r="19" spans="1:15" x14ac:dyDescent="0.25">
      <c r="A19" s="12">
        <v>14</v>
      </c>
      <c r="B19" s="47"/>
      <c r="C19" s="12"/>
      <c r="D19" s="16"/>
      <c r="E19" s="17"/>
      <c r="F19" s="49">
        <f t="shared" si="0"/>
        <v>0</v>
      </c>
      <c r="G19" s="12"/>
      <c r="H19" s="12"/>
      <c r="I19" s="12"/>
      <c r="J19" s="50"/>
      <c r="K19" s="36"/>
      <c r="L19" s="37" t="e">
        <f t="shared" si="1"/>
        <v>#DIV/0!</v>
      </c>
      <c r="M19" s="38"/>
      <c r="N19" s="39" t="e">
        <f t="shared" si="2"/>
        <v>#DIV/0!</v>
      </c>
      <c r="O19" s="21"/>
    </row>
    <row r="20" spans="1:15" x14ac:dyDescent="0.25">
      <c r="A20" s="12">
        <v>15</v>
      </c>
      <c r="B20" s="47"/>
      <c r="C20" s="12"/>
      <c r="D20" s="16"/>
      <c r="E20" s="17"/>
      <c r="F20" s="49">
        <f t="shared" si="0"/>
        <v>0</v>
      </c>
      <c r="G20" s="12"/>
      <c r="H20" s="12"/>
      <c r="I20" s="12"/>
      <c r="J20" s="50"/>
      <c r="K20" s="36"/>
      <c r="L20" s="37" t="e">
        <f t="shared" si="1"/>
        <v>#DIV/0!</v>
      </c>
      <c r="M20" s="38"/>
      <c r="N20" s="39" t="e">
        <f t="shared" si="2"/>
        <v>#DIV/0!</v>
      </c>
      <c r="O20" s="21"/>
    </row>
    <row r="21" spans="1:15" x14ac:dyDescent="0.25">
      <c r="A21" s="12">
        <v>16</v>
      </c>
      <c r="B21" s="47"/>
      <c r="C21" s="12"/>
      <c r="D21" s="16"/>
      <c r="E21" s="17"/>
      <c r="F21" s="49">
        <f t="shared" si="0"/>
        <v>0</v>
      </c>
      <c r="G21" s="12"/>
      <c r="H21" s="12"/>
      <c r="I21" s="12"/>
      <c r="J21" s="50"/>
      <c r="K21" s="36"/>
      <c r="L21" s="37" t="e">
        <f t="shared" si="1"/>
        <v>#DIV/0!</v>
      </c>
      <c r="M21" s="38"/>
      <c r="N21" s="39" t="e">
        <f t="shared" si="2"/>
        <v>#DIV/0!</v>
      </c>
      <c r="O21" s="21"/>
    </row>
    <row r="22" spans="1:15" x14ac:dyDescent="0.25">
      <c r="A22" s="12">
        <v>17</v>
      </c>
      <c r="B22" s="47"/>
      <c r="C22" s="12"/>
      <c r="D22" s="16"/>
      <c r="E22" s="17"/>
      <c r="F22" s="49">
        <f t="shared" si="0"/>
        <v>0</v>
      </c>
      <c r="G22" s="12"/>
      <c r="H22" s="12"/>
      <c r="I22" s="12"/>
      <c r="J22" s="50"/>
      <c r="K22" s="36"/>
      <c r="L22" s="37" t="e">
        <f t="shared" si="1"/>
        <v>#DIV/0!</v>
      </c>
      <c r="M22" s="38"/>
      <c r="N22" s="39" t="e">
        <f t="shared" si="2"/>
        <v>#DIV/0!</v>
      </c>
      <c r="O22" s="21"/>
    </row>
    <row r="23" spans="1:15" x14ac:dyDescent="0.25">
      <c r="A23" s="12">
        <v>18</v>
      </c>
      <c r="B23" s="47"/>
      <c r="C23" s="12"/>
      <c r="D23" s="16"/>
      <c r="E23" s="17"/>
      <c r="F23" s="49">
        <f t="shared" si="0"/>
        <v>0</v>
      </c>
      <c r="G23" s="12"/>
      <c r="H23" s="12"/>
      <c r="I23" s="12"/>
      <c r="J23" s="50"/>
      <c r="K23" s="36"/>
      <c r="L23" s="37" t="e">
        <f t="shared" si="1"/>
        <v>#DIV/0!</v>
      </c>
      <c r="M23" s="38"/>
      <c r="N23" s="39" t="e">
        <f t="shared" si="2"/>
        <v>#DIV/0!</v>
      </c>
      <c r="O23" s="21"/>
    </row>
    <row r="24" spans="1:15" x14ac:dyDescent="0.25">
      <c r="A24" s="12">
        <v>19</v>
      </c>
      <c r="B24" s="47"/>
      <c r="C24" s="12"/>
      <c r="D24" s="16"/>
      <c r="E24" s="17"/>
      <c r="F24" s="49">
        <f t="shared" si="0"/>
        <v>0</v>
      </c>
      <c r="G24" s="12"/>
      <c r="H24" s="12"/>
      <c r="I24" s="12"/>
      <c r="J24" s="50"/>
      <c r="K24" s="36"/>
      <c r="L24" s="37" t="e">
        <f t="shared" si="1"/>
        <v>#DIV/0!</v>
      </c>
      <c r="M24" s="38"/>
      <c r="N24" s="39" t="e">
        <f t="shared" si="2"/>
        <v>#DIV/0!</v>
      </c>
      <c r="O24" s="21"/>
    </row>
    <row r="25" spans="1:15" x14ac:dyDescent="0.25">
      <c r="A25" s="12">
        <v>20</v>
      </c>
      <c r="B25" s="47"/>
      <c r="C25" s="12"/>
      <c r="D25" s="16"/>
      <c r="E25" s="17"/>
      <c r="F25" s="49">
        <f t="shared" si="0"/>
        <v>0</v>
      </c>
      <c r="G25" s="12"/>
      <c r="H25" s="12"/>
      <c r="I25" s="12"/>
      <c r="J25" s="50"/>
      <c r="K25" s="36"/>
      <c r="L25" s="37" t="e">
        <f t="shared" si="1"/>
        <v>#DIV/0!</v>
      </c>
      <c r="M25" s="38"/>
      <c r="N25" s="39" t="e">
        <f t="shared" si="2"/>
        <v>#DIV/0!</v>
      </c>
      <c r="O25" s="21"/>
    </row>
    <row r="26" spans="1:15" x14ac:dyDescent="0.25">
      <c r="A26" s="12">
        <v>21</v>
      </c>
      <c r="B26" s="47"/>
      <c r="C26" s="12"/>
      <c r="D26" s="16"/>
      <c r="E26" s="17"/>
      <c r="F26" s="49">
        <f t="shared" si="0"/>
        <v>0</v>
      </c>
      <c r="G26" s="12"/>
      <c r="H26" s="12"/>
      <c r="I26" s="12"/>
      <c r="J26" s="50"/>
      <c r="K26" s="36"/>
      <c r="L26" s="37" t="e">
        <f t="shared" si="1"/>
        <v>#DIV/0!</v>
      </c>
      <c r="M26" s="38"/>
      <c r="N26" s="39" t="e">
        <f t="shared" si="2"/>
        <v>#DIV/0!</v>
      </c>
      <c r="O26" s="21"/>
    </row>
    <row r="27" spans="1:15" x14ac:dyDescent="0.25">
      <c r="A27" s="12">
        <v>22</v>
      </c>
      <c r="B27" s="47"/>
      <c r="C27" s="12"/>
      <c r="D27" s="16"/>
      <c r="E27" s="17"/>
      <c r="F27" s="49">
        <f t="shared" si="0"/>
        <v>0</v>
      </c>
      <c r="G27" s="12"/>
      <c r="H27" s="12"/>
      <c r="I27" s="12"/>
      <c r="J27" s="50"/>
      <c r="K27" s="36"/>
      <c r="L27" s="37" t="e">
        <f t="shared" si="1"/>
        <v>#DIV/0!</v>
      </c>
      <c r="M27" s="38"/>
      <c r="N27" s="39" t="e">
        <f t="shared" si="2"/>
        <v>#DIV/0!</v>
      </c>
      <c r="O27" s="21"/>
    </row>
    <row r="28" spans="1:15" ht="15.75" thickBot="1" x14ac:dyDescent="0.3">
      <c r="A28" s="15"/>
      <c r="B28" s="47" t="s">
        <v>46</v>
      </c>
      <c r="C28" s="12"/>
      <c r="D28" s="16"/>
      <c r="E28" s="17"/>
      <c r="F28" s="49">
        <f t="shared" si="0"/>
        <v>0</v>
      </c>
      <c r="G28" s="12"/>
      <c r="H28" s="12"/>
      <c r="I28" s="12"/>
      <c r="J28" s="50"/>
      <c r="K28" s="36"/>
      <c r="L28" s="37" t="e">
        <f t="shared" si="1"/>
        <v>#DIV/0!</v>
      </c>
      <c r="M28" s="38"/>
      <c r="N28" s="39" t="e">
        <f t="shared" si="2"/>
        <v>#DIV/0!</v>
      </c>
      <c r="O28" s="22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8152.57</v>
      </c>
      <c r="E29" s="54" t="s">
        <v>1</v>
      </c>
      <c r="F29" s="52">
        <f>SUM(F6:F28)</f>
        <v>8152.57</v>
      </c>
      <c r="G29" s="54" t="s">
        <v>1</v>
      </c>
      <c r="H29" s="55" t="s">
        <v>1</v>
      </c>
      <c r="I29" s="54" t="s">
        <v>1</v>
      </c>
      <c r="J29" s="50">
        <f>SUM(J6:J28)</f>
        <v>1514.8033333333333</v>
      </c>
      <c r="K29" s="40"/>
      <c r="L29" s="41" t="e">
        <f>SUM(L6:L28)</f>
        <v>#DIV/0!</v>
      </c>
      <c r="M29" s="42"/>
      <c r="N29" s="43" t="e">
        <f>SUM(N6:N28)</f>
        <v>#DIV/0!</v>
      </c>
      <c r="O29" s="44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SUM(C7:D8,D10,C12:D12,C14:D14,D16,D18,C19:D19,D21,C23)</f>
        <v>4088.57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A2:B2"/>
    <mergeCell ref="C2:D2"/>
    <mergeCell ref="E2:F2"/>
    <mergeCell ref="G2:I2"/>
    <mergeCell ref="K2:L2"/>
    <mergeCell ref="A3:A5"/>
    <mergeCell ref="C3:D3"/>
    <mergeCell ref="G3:I3"/>
    <mergeCell ref="J3:J5"/>
    <mergeCell ref="K3:K5"/>
    <mergeCell ref="C4:C5"/>
    <mergeCell ref="D4:D5"/>
    <mergeCell ref="O35:O37"/>
    <mergeCell ref="B3:B5"/>
    <mergeCell ref="O3:O5"/>
    <mergeCell ref="N3:N5"/>
    <mergeCell ref="M3:M5"/>
    <mergeCell ref="I4:I5"/>
    <mergeCell ref="H4:H5"/>
    <mergeCell ref="G4:G5"/>
    <mergeCell ref="L3:L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1er sous-sol&amp;C&amp;16Union Postale Universelle
&amp;"-,Gras"Lot 1&amp;R&amp;16Feuillet 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50D62-4903-47AE-97F4-8E715764AD05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844.1</v>
      </c>
      <c r="D6" s="16">
        <v>4.5</v>
      </c>
      <c r="E6" s="17">
        <v>1</v>
      </c>
      <c r="F6" s="49">
        <f>SUM(C6:D6)</f>
        <v>848.6</v>
      </c>
      <c r="G6" s="12">
        <v>1</v>
      </c>
      <c r="H6" s="12"/>
      <c r="I6" s="12"/>
      <c r="J6" s="50">
        <f t="shared" ref="J6:J15" si="0">F6*G6*52/12</f>
        <v>3677.2666666666669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844.1</v>
      </c>
      <c r="D7" s="16">
        <v>4.5</v>
      </c>
      <c r="E7" s="17">
        <v>1</v>
      </c>
      <c r="F7" s="49">
        <f t="shared" ref="F7:F28" si="1">SUM(C7:D7)</f>
        <v>848.6</v>
      </c>
      <c r="G7" s="12">
        <v>4</v>
      </c>
      <c r="H7" s="12"/>
      <c r="I7" s="12"/>
      <c r="J7" s="50">
        <f t="shared" si="0"/>
        <v>14709.066666666668</v>
      </c>
      <c r="K7" s="67"/>
      <c r="L7" s="68" t="e">
        <f t="shared" ref="L7:L15" si="2">J7/K7</f>
        <v>#DIV/0!</v>
      </c>
      <c r="M7" s="69"/>
      <c r="N7" s="70" t="e">
        <f t="shared" ref="N7:N15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283.88</v>
      </c>
      <c r="D8" s="16">
        <v>19.350000000000001</v>
      </c>
      <c r="E8" s="17">
        <v>1</v>
      </c>
      <c r="F8" s="49">
        <f t="shared" si="1"/>
        <v>303.23</v>
      </c>
      <c r="G8" s="12">
        <v>1</v>
      </c>
      <c r="H8" s="12"/>
      <c r="I8" s="12"/>
      <c r="J8" s="50">
        <f>F8*G8*52/12</f>
        <v>1313.9966666666667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283.88</v>
      </c>
      <c r="D9" s="16">
        <v>19.350000000000001</v>
      </c>
      <c r="E9" s="17">
        <v>1</v>
      </c>
      <c r="F9" s="49">
        <f t="shared" si="1"/>
        <v>303.23</v>
      </c>
      <c r="G9" s="12">
        <v>1</v>
      </c>
      <c r="H9" s="12"/>
      <c r="I9" s="12"/>
      <c r="J9" s="50">
        <f t="shared" si="0"/>
        <v>1313.9966666666667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21.7</v>
      </c>
      <c r="E10" s="17">
        <v>1</v>
      </c>
      <c r="F10" s="49">
        <f t="shared" si="1"/>
        <v>21.7</v>
      </c>
      <c r="G10" s="12">
        <v>2</v>
      </c>
      <c r="H10" s="12"/>
      <c r="I10" s="12"/>
      <c r="J10" s="50">
        <f t="shared" si="0"/>
        <v>188.06666666666663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21.7</v>
      </c>
      <c r="E11" s="17">
        <v>1</v>
      </c>
      <c r="F11" s="49">
        <f t="shared" si="1"/>
        <v>21.7</v>
      </c>
      <c r="G11" s="12">
        <v>3</v>
      </c>
      <c r="H11" s="12"/>
      <c r="I11" s="12"/>
      <c r="J11" s="50">
        <f t="shared" si="0"/>
        <v>282.09999999999997</v>
      </c>
      <c r="K11" s="67"/>
      <c r="L11" s="68" t="e">
        <f>J11/K11</f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145</v>
      </c>
      <c r="C12" s="16">
        <v>120.1</v>
      </c>
      <c r="D12" s="16"/>
      <c r="E12" s="17">
        <v>1</v>
      </c>
      <c r="F12" s="49">
        <f t="shared" si="1"/>
        <v>120.1</v>
      </c>
      <c r="G12" s="12">
        <v>2</v>
      </c>
      <c r="H12" s="12"/>
      <c r="I12" s="12"/>
      <c r="J12" s="50">
        <f t="shared" si="0"/>
        <v>1040.8666666666666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146</v>
      </c>
      <c r="C13" s="16">
        <v>120.1</v>
      </c>
      <c r="D13" s="16"/>
      <c r="E13" s="17">
        <v>1</v>
      </c>
      <c r="F13" s="49">
        <f t="shared" si="1"/>
        <v>120.1</v>
      </c>
      <c r="G13" s="12">
        <v>3</v>
      </c>
      <c r="H13" s="12"/>
      <c r="I13" s="12"/>
      <c r="J13" s="50">
        <f t="shared" si="0"/>
        <v>1561.3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38</v>
      </c>
      <c r="C14" s="16"/>
      <c r="D14" s="16">
        <v>24.57</v>
      </c>
      <c r="E14" s="17">
        <v>1</v>
      </c>
      <c r="F14" s="49">
        <f t="shared" si="1"/>
        <v>24.57</v>
      </c>
      <c r="G14" s="12">
        <v>1</v>
      </c>
      <c r="H14" s="12"/>
      <c r="I14" s="12"/>
      <c r="J14" s="50">
        <f t="shared" si="0"/>
        <v>106.47000000000001</v>
      </c>
      <c r="K14" s="67"/>
      <c r="L14" s="68" t="e">
        <f t="shared" si="2"/>
        <v>#DIV/0!</v>
      </c>
      <c r="M14" s="69"/>
      <c r="N14" s="70" t="e">
        <f t="shared" si="3"/>
        <v>#DIV/0!</v>
      </c>
      <c r="O14" s="58"/>
    </row>
    <row r="15" spans="1:15" x14ac:dyDescent="0.25">
      <c r="A15" s="12">
        <v>10</v>
      </c>
      <c r="B15" s="47" t="s">
        <v>39</v>
      </c>
      <c r="C15" s="16"/>
      <c r="D15" s="16">
        <v>24.57</v>
      </c>
      <c r="E15" s="17">
        <v>1</v>
      </c>
      <c r="F15" s="49">
        <f t="shared" si="1"/>
        <v>24.57</v>
      </c>
      <c r="G15" s="12">
        <v>1</v>
      </c>
      <c r="H15" s="12"/>
      <c r="I15" s="12"/>
      <c r="J15" s="50">
        <f t="shared" si="0"/>
        <v>106.47000000000001</v>
      </c>
      <c r="K15" s="67"/>
      <c r="L15" s="68" t="e">
        <f t="shared" si="2"/>
        <v>#DIV/0!</v>
      </c>
      <c r="M15" s="69"/>
      <c r="N15" s="70" t="e">
        <f t="shared" si="3"/>
        <v>#DIV/0!</v>
      </c>
      <c r="O15" s="58"/>
    </row>
    <row r="16" spans="1:15" x14ac:dyDescent="0.25">
      <c r="A16" s="12">
        <v>11</v>
      </c>
      <c r="B16" s="47" t="s">
        <v>142</v>
      </c>
      <c r="C16" s="16"/>
      <c r="D16" s="16">
        <v>13</v>
      </c>
      <c r="E16" s="17">
        <v>1</v>
      </c>
      <c r="F16" s="49">
        <f t="shared" ref="F16:F19" si="4">SUM(C16:D16)</f>
        <v>13</v>
      </c>
      <c r="G16" s="203"/>
      <c r="H16" s="203"/>
      <c r="I16" s="203">
        <v>6</v>
      </c>
      <c r="J16" s="50">
        <f>F16*I16/12</f>
        <v>6.5</v>
      </c>
      <c r="K16" s="67"/>
      <c r="L16" s="68" t="e">
        <f t="shared" ref="L16:L19" si="5">J16/K16</f>
        <v>#DIV/0!</v>
      </c>
      <c r="M16" s="69"/>
      <c r="N16" s="70" t="e">
        <f t="shared" ref="N16:N19" si="6">L16*M16</f>
        <v>#DIV/0!</v>
      </c>
      <c r="O16" s="58" t="s">
        <v>2</v>
      </c>
    </row>
    <row r="17" spans="1:15" x14ac:dyDescent="0.25">
      <c r="A17" s="12">
        <v>12</v>
      </c>
      <c r="B17" s="47" t="s">
        <v>223</v>
      </c>
      <c r="C17" s="16"/>
      <c r="D17" s="16"/>
      <c r="E17" s="17">
        <v>3</v>
      </c>
      <c r="F17" s="49">
        <f t="shared" si="4"/>
        <v>0</v>
      </c>
      <c r="G17" s="203">
        <v>5</v>
      </c>
      <c r="H17" s="203"/>
      <c r="I17" s="203"/>
      <c r="J17" s="50"/>
      <c r="K17" s="67"/>
      <c r="L17" s="68" t="e">
        <f t="shared" si="5"/>
        <v>#DIV/0!</v>
      </c>
      <c r="M17" s="69"/>
      <c r="N17" s="70" t="e">
        <f t="shared" si="6"/>
        <v>#DIV/0!</v>
      </c>
      <c r="O17" s="58" t="s">
        <v>226</v>
      </c>
    </row>
    <row r="18" spans="1:15" x14ac:dyDescent="0.25">
      <c r="A18" s="12">
        <v>13</v>
      </c>
      <c r="B18" s="47" t="s">
        <v>224</v>
      </c>
      <c r="C18" s="16"/>
      <c r="D18" s="16"/>
      <c r="E18" s="17">
        <v>3</v>
      </c>
      <c r="F18" s="49">
        <f t="shared" si="4"/>
        <v>0</v>
      </c>
      <c r="G18" s="203"/>
      <c r="H18" s="203"/>
      <c r="I18" s="203"/>
      <c r="J18" s="50"/>
      <c r="K18" s="67"/>
      <c r="L18" s="68" t="e">
        <f t="shared" si="5"/>
        <v>#DIV/0!</v>
      </c>
      <c r="M18" s="69"/>
      <c r="N18" s="70" t="e">
        <f t="shared" si="6"/>
        <v>#DIV/0!</v>
      </c>
      <c r="O18" s="58" t="s">
        <v>227</v>
      </c>
    </row>
    <row r="19" spans="1:15" x14ac:dyDescent="0.25">
      <c r="A19" s="12">
        <v>14</v>
      </c>
      <c r="B19" s="47" t="s">
        <v>225</v>
      </c>
      <c r="C19" s="16"/>
      <c r="D19" s="16"/>
      <c r="E19" s="17">
        <v>3</v>
      </c>
      <c r="F19" s="49">
        <f t="shared" si="4"/>
        <v>0</v>
      </c>
      <c r="G19" s="203"/>
      <c r="H19" s="203"/>
      <c r="I19" s="203"/>
      <c r="J19" s="50"/>
      <c r="K19" s="67"/>
      <c r="L19" s="68" t="e">
        <f t="shared" si="5"/>
        <v>#DIV/0!</v>
      </c>
      <c r="M19" s="69"/>
      <c r="N19" s="70" t="e">
        <f t="shared" si="6"/>
        <v>#DIV/0!</v>
      </c>
      <c r="O19" s="58" t="s">
        <v>227</v>
      </c>
    </row>
    <row r="20" spans="1:15" x14ac:dyDescent="0.25">
      <c r="A20" s="12">
        <v>15</v>
      </c>
      <c r="B20" s="47"/>
      <c r="C20" s="16"/>
      <c r="D20" s="16"/>
      <c r="E20" s="17"/>
      <c r="F20" s="49"/>
      <c r="G20" s="203"/>
      <c r="H20" s="203"/>
      <c r="I20" s="203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>
        <f t="shared" si="1"/>
        <v>0</v>
      </c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>
        <f t="shared" si="1"/>
        <v>0</v>
      </c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>
        <f t="shared" si="1"/>
        <v>0</v>
      </c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>
        <f t="shared" si="1"/>
        <v>0</v>
      </c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>
        <f t="shared" si="1"/>
        <v>0</v>
      </c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>
        <f t="shared" si="1"/>
        <v>0</v>
      </c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>
        <f t="shared" si="1"/>
        <v>0</v>
      </c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>
        <f t="shared" si="1"/>
        <v>0</v>
      </c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2496.16</v>
      </c>
      <c r="D29" s="51">
        <f>SUM(D6:D28)</f>
        <v>153.24</v>
      </c>
      <c r="E29" s="54" t="s">
        <v>1</v>
      </c>
      <c r="F29" s="52">
        <f>SUM(F6:F28)</f>
        <v>2649.3999999999996</v>
      </c>
      <c r="G29" s="54" t="s">
        <v>1</v>
      </c>
      <c r="H29" s="55" t="s">
        <v>1</v>
      </c>
      <c r="I29" s="54" t="s">
        <v>1</v>
      </c>
      <c r="J29" s="50">
        <f>SUM(J6:J28)</f>
        <v>24306.1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SUM(C7:D7,C9:D9,D11,C13,D15,C16:D16)</f>
        <v>1331.1999999999998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D17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6ème étage&amp;C&amp;16Union Postale Universelle
&amp;"-,Gras"Lot 9&amp;R&amp;16Feuillet 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BCB0-1315-4002-BF50-2E65E024E551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200" t="s">
        <v>47</v>
      </c>
      <c r="C6" s="79">
        <v>145.9</v>
      </c>
      <c r="D6" s="76">
        <v>14.2</v>
      </c>
      <c r="E6" s="3">
        <v>1</v>
      </c>
      <c r="F6" s="49">
        <f>SUM(C6:D6)</f>
        <v>160.1</v>
      </c>
      <c r="G6" s="12">
        <v>1</v>
      </c>
      <c r="H6" s="12"/>
      <c r="I6" s="12"/>
      <c r="J6" s="50">
        <f t="shared" ref="J6:J7" si="0">F6*G6*52/12</f>
        <v>693.76666666666654</v>
      </c>
      <c r="K6" s="63"/>
      <c r="L6" s="64" t="e">
        <f>J6/K6</f>
        <v>#DIV/0!</v>
      </c>
      <c r="M6" s="65"/>
      <c r="N6" s="66" t="e">
        <f>L6*M6</f>
        <v>#DIV/0!</v>
      </c>
      <c r="O6" s="18" t="s">
        <v>51</v>
      </c>
    </row>
    <row r="7" spans="1:15" x14ac:dyDescent="0.25">
      <c r="A7" s="12">
        <v>2</v>
      </c>
      <c r="B7" s="200" t="s">
        <v>48</v>
      </c>
      <c r="C7" s="79">
        <v>145.9</v>
      </c>
      <c r="D7" s="76">
        <v>14.2</v>
      </c>
      <c r="E7" s="3">
        <v>1</v>
      </c>
      <c r="F7" s="49">
        <f t="shared" ref="F7:F28" si="1">SUM(C7:D7)</f>
        <v>160.1</v>
      </c>
      <c r="G7" s="12">
        <v>4</v>
      </c>
      <c r="H7" s="12"/>
      <c r="I7" s="12"/>
      <c r="J7" s="50">
        <f t="shared" si="0"/>
        <v>2775.0666666666662</v>
      </c>
      <c r="K7" s="67"/>
      <c r="L7" s="68" t="e">
        <f t="shared" ref="L7:L15" si="2">J7/K7</f>
        <v>#DIV/0!</v>
      </c>
      <c r="M7" s="69"/>
      <c r="N7" s="70" t="e">
        <f t="shared" ref="N7:N15" si="3">L7*M7</f>
        <v>#DIV/0!</v>
      </c>
      <c r="O7" s="19"/>
    </row>
    <row r="8" spans="1:15" x14ac:dyDescent="0.25">
      <c r="A8" s="12">
        <v>3</v>
      </c>
      <c r="B8" s="200" t="s">
        <v>34</v>
      </c>
      <c r="C8" s="79">
        <v>103.19</v>
      </c>
      <c r="D8" s="76">
        <v>19.350000000000001</v>
      </c>
      <c r="E8" s="3">
        <v>1</v>
      </c>
      <c r="F8" s="49">
        <f t="shared" si="1"/>
        <v>122.53999999999999</v>
      </c>
      <c r="G8" s="12">
        <v>1</v>
      </c>
      <c r="H8" s="12"/>
      <c r="I8" s="12"/>
      <c r="J8" s="50">
        <f>F8*G8*52/12</f>
        <v>531.00666666666666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200" t="s">
        <v>35</v>
      </c>
      <c r="C9" s="79">
        <v>103.19</v>
      </c>
      <c r="D9" s="76">
        <v>19.350000000000001</v>
      </c>
      <c r="E9" s="3">
        <v>1</v>
      </c>
      <c r="F9" s="49">
        <f t="shared" si="1"/>
        <v>122.53999999999999</v>
      </c>
      <c r="G9" s="12">
        <v>1</v>
      </c>
      <c r="H9" s="12"/>
      <c r="I9" s="12"/>
      <c r="J9" s="50">
        <f t="shared" ref="J9:J15" si="4">F9*G9*52/12</f>
        <v>531.00666666666666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200" t="s">
        <v>36</v>
      </c>
      <c r="C10" s="79"/>
      <c r="D10" s="76">
        <v>41.6</v>
      </c>
      <c r="E10" s="3">
        <v>1</v>
      </c>
      <c r="F10" s="49">
        <f t="shared" si="1"/>
        <v>41.6</v>
      </c>
      <c r="G10" s="12">
        <v>2</v>
      </c>
      <c r="H10" s="12"/>
      <c r="I10" s="12"/>
      <c r="J10" s="50">
        <f t="shared" si="4"/>
        <v>360.53333333333336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200" t="s">
        <v>37</v>
      </c>
      <c r="C11" s="79"/>
      <c r="D11" s="76">
        <v>41.6</v>
      </c>
      <c r="E11" s="3">
        <v>1</v>
      </c>
      <c r="F11" s="49">
        <f t="shared" si="1"/>
        <v>41.6</v>
      </c>
      <c r="G11" s="12">
        <v>3</v>
      </c>
      <c r="H11" s="12"/>
      <c r="I11" s="12"/>
      <c r="J11" s="50">
        <f t="shared" si="4"/>
        <v>540.80000000000007</v>
      </c>
      <c r="K11" s="67"/>
      <c r="L11" s="68" t="e">
        <f>J11/K11</f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200" t="s">
        <v>221</v>
      </c>
      <c r="C12" s="79">
        <v>365</v>
      </c>
      <c r="D12" s="76"/>
      <c r="E12" s="3">
        <v>1</v>
      </c>
      <c r="F12" s="49">
        <f t="shared" si="1"/>
        <v>365</v>
      </c>
      <c r="G12" s="12">
        <v>2</v>
      </c>
      <c r="H12" s="12"/>
      <c r="I12" s="12"/>
      <c r="J12" s="50">
        <f t="shared" si="4"/>
        <v>3163.3333333333335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 t="s">
        <v>147</v>
      </c>
    </row>
    <row r="13" spans="1:15" x14ac:dyDescent="0.25">
      <c r="A13" s="12">
        <v>8</v>
      </c>
      <c r="B13" s="200" t="s">
        <v>222</v>
      </c>
      <c r="C13" s="79">
        <v>365</v>
      </c>
      <c r="D13" s="76"/>
      <c r="E13" s="3">
        <v>1</v>
      </c>
      <c r="F13" s="49">
        <f t="shared" si="1"/>
        <v>365</v>
      </c>
      <c r="G13" s="12">
        <v>3</v>
      </c>
      <c r="H13" s="12"/>
      <c r="I13" s="12"/>
      <c r="J13" s="50">
        <f t="shared" si="4"/>
        <v>4745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 t="s">
        <v>147</v>
      </c>
    </row>
    <row r="14" spans="1:15" x14ac:dyDescent="0.25">
      <c r="A14" s="12">
        <v>9</v>
      </c>
      <c r="B14" s="200" t="s">
        <v>38</v>
      </c>
      <c r="C14" s="79"/>
      <c r="D14" s="76">
        <v>24.57</v>
      </c>
      <c r="E14" s="3">
        <v>1</v>
      </c>
      <c r="F14" s="49">
        <f t="shared" si="1"/>
        <v>24.57</v>
      </c>
      <c r="G14" s="12">
        <v>1</v>
      </c>
      <c r="H14" s="12"/>
      <c r="I14" s="12"/>
      <c r="J14" s="50">
        <f t="shared" si="4"/>
        <v>106.47000000000001</v>
      </c>
      <c r="K14" s="67"/>
      <c r="L14" s="68" t="e">
        <f t="shared" si="2"/>
        <v>#DIV/0!</v>
      </c>
      <c r="M14" s="69"/>
      <c r="N14" s="70" t="e">
        <f t="shared" si="3"/>
        <v>#DIV/0!</v>
      </c>
      <c r="O14" s="58"/>
    </row>
    <row r="15" spans="1:15" x14ac:dyDescent="0.25">
      <c r="A15" s="12">
        <v>10</v>
      </c>
      <c r="B15" s="200" t="s">
        <v>39</v>
      </c>
      <c r="C15" s="79"/>
      <c r="D15" s="76">
        <v>24.57</v>
      </c>
      <c r="E15" s="3">
        <v>1</v>
      </c>
      <c r="F15" s="49">
        <f t="shared" si="1"/>
        <v>24.57</v>
      </c>
      <c r="G15" s="12">
        <v>1</v>
      </c>
      <c r="H15" s="12"/>
      <c r="I15" s="12"/>
      <c r="J15" s="50">
        <f t="shared" si="4"/>
        <v>106.47000000000001</v>
      </c>
      <c r="K15" s="67"/>
      <c r="L15" s="68" t="e">
        <f t="shared" si="2"/>
        <v>#DIV/0!</v>
      </c>
      <c r="M15" s="69"/>
      <c r="N15" s="70" t="e">
        <f t="shared" si="3"/>
        <v>#DIV/0!</v>
      </c>
      <c r="O15" s="58"/>
    </row>
    <row r="16" spans="1:15" x14ac:dyDescent="0.25">
      <c r="A16" s="12">
        <v>11</v>
      </c>
      <c r="B16" s="200" t="s">
        <v>142</v>
      </c>
      <c r="C16" s="79"/>
      <c r="D16" s="76">
        <v>30</v>
      </c>
      <c r="E16" s="3">
        <v>1</v>
      </c>
      <c r="F16" s="49">
        <f t="shared" ref="F16:F19" si="5">SUM(C16:D16)</f>
        <v>30</v>
      </c>
      <c r="G16" s="203"/>
      <c r="H16" s="203"/>
      <c r="I16" s="203">
        <v>6</v>
      </c>
      <c r="J16" s="50">
        <f>F16*I16/12</f>
        <v>15</v>
      </c>
      <c r="K16" s="67"/>
      <c r="L16" s="68" t="e">
        <f t="shared" ref="L16:L19" si="6">J16/K16</f>
        <v>#DIV/0!</v>
      </c>
      <c r="M16" s="69"/>
      <c r="N16" s="70" t="e">
        <f t="shared" ref="N16:N19" si="7">L16*M16</f>
        <v>#DIV/0!</v>
      </c>
      <c r="O16" s="58" t="s">
        <v>2</v>
      </c>
    </row>
    <row r="17" spans="1:15" x14ac:dyDescent="0.25">
      <c r="A17" s="12">
        <v>12</v>
      </c>
      <c r="B17" s="47" t="s">
        <v>223</v>
      </c>
      <c r="C17" s="16"/>
      <c r="D17" s="16"/>
      <c r="E17" s="17">
        <v>3</v>
      </c>
      <c r="F17" s="49">
        <f t="shared" si="5"/>
        <v>0</v>
      </c>
      <c r="G17" s="203">
        <v>5</v>
      </c>
      <c r="H17" s="203"/>
      <c r="I17" s="203"/>
      <c r="J17" s="50"/>
      <c r="K17" s="67"/>
      <c r="L17" s="68" t="e">
        <f t="shared" si="6"/>
        <v>#DIV/0!</v>
      </c>
      <c r="M17" s="69"/>
      <c r="N17" s="70" t="e">
        <f t="shared" si="7"/>
        <v>#DIV/0!</v>
      </c>
      <c r="O17" s="58" t="s">
        <v>226</v>
      </c>
    </row>
    <row r="18" spans="1:15" x14ac:dyDescent="0.25">
      <c r="A18" s="12">
        <v>13</v>
      </c>
      <c r="B18" s="47" t="s">
        <v>224</v>
      </c>
      <c r="C18" s="16"/>
      <c r="D18" s="16"/>
      <c r="E18" s="17">
        <v>3</v>
      </c>
      <c r="F18" s="49">
        <f t="shared" si="5"/>
        <v>0</v>
      </c>
      <c r="G18" s="203"/>
      <c r="H18" s="203"/>
      <c r="I18" s="203"/>
      <c r="J18" s="50"/>
      <c r="K18" s="67"/>
      <c r="L18" s="68" t="e">
        <f t="shared" si="6"/>
        <v>#DIV/0!</v>
      </c>
      <c r="M18" s="69"/>
      <c r="N18" s="70" t="e">
        <f t="shared" si="7"/>
        <v>#DIV/0!</v>
      </c>
      <c r="O18" s="58" t="s">
        <v>227</v>
      </c>
    </row>
    <row r="19" spans="1:15" x14ac:dyDescent="0.25">
      <c r="A19" s="12">
        <v>14</v>
      </c>
      <c r="B19" s="47" t="s">
        <v>225</v>
      </c>
      <c r="C19" s="16"/>
      <c r="D19" s="16"/>
      <c r="E19" s="17">
        <v>3</v>
      </c>
      <c r="F19" s="49">
        <f t="shared" si="5"/>
        <v>0</v>
      </c>
      <c r="G19" s="203"/>
      <c r="H19" s="203"/>
      <c r="I19" s="203"/>
      <c r="J19" s="50"/>
      <c r="K19" s="67"/>
      <c r="L19" s="68" t="e">
        <f t="shared" si="6"/>
        <v>#DIV/0!</v>
      </c>
      <c r="M19" s="69"/>
      <c r="N19" s="70" t="e">
        <f t="shared" si="7"/>
        <v>#DIV/0!</v>
      </c>
      <c r="O19" s="58" t="s">
        <v>227</v>
      </c>
    </row>
    <row r="20" spans="1:15" x14ac:dyDescent="0.25">
      <c r="A20" s="12">
        <v>15</v>
      </c>
      <c r="B20" s="47"/>
      <c r="C20" s="16"/>
      <c r="D20" s="16"/>
      <c r="E20" s="17"/>
      <c r="F20" s="49"/>
      <c r="G20" s="203"/>
      <c r="H20" s="203"/>
      <c r="I20" s="203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>
        <f t="shared" si="1"/>
        <v>0</v>
      </c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>
        <f t="shared" si="1"/>
        <v>0</v>
      </c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>
        <f t="shared" si="1"/>
        <v>0</v>
      </c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>
        <f t="shared" si="1"/>
        <v>0</v>
      </c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>
        <f t="shared" si="1"/>
        <v>0</v>
      </c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>
        <f t="shared" si="1"/>
        <v>0</v>
      </c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>
        <f t="shared" si="1"/>
        <v>0</v>
      </c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>
        <f t="shared" si="1"/>
        <v>0</v>
      </c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1228.18</v>
      </c>
      <c r="D29" s="51">
        <f>SUM(D6:D28)</f>
        <v>229.43999999999997</v>
      </c>
      <c r="E29" s="54" t="s">
        <v>1</v>
      </c>
      <c r="F29" s="52">
        <f>SUM(F6:F28)</f>
        <v>1457.62</v>
      </c>
      <c r="G29" s="54" t="s">
        <v>1</v>
      </c>
      <c r="H29" s="55" t="s">
        <v>1</v>
      </c>
      <c r="I29" s="54" t="s">
        <v>1</v>
      </c>
      <c r="J29" s="50">
        <f>SUM(J6:J28)</f>
        <v>13568.453333333333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SUM(C7:D7,C9:D9,D11,C13,D15,C16)</f>
        <v>713.81000000000006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D17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7ème étage&amp;C&amp;16Union Postale Universelle
&amp;"-,Gras"Lot 10&amp;R&amp;16Feuillet 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BBCA-19BC-4C62-82DD-08F3BB0B9920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229</v>
      </c>
      <c r="C6" s="16"/>
      <c r="D6" s="16">
        <v>1307</v>
      </c>
      <c r="E6" s="17">
        <v>1</v>
      </c>
      <c r="F6" s="49">
        <f>SUM(C6:D6)</f>
        <v>1307</v>
      </c>
      <c r="G6" s="12">
        <v>1</v>
      </c>
      <c r="H6" s="12"/>
      <c r="I6" s="12"/>
      <c r="J6" s="50">
        <f>F6*G6*52/12</f>
        <v>5663.666666666667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34</v>
      </c>
      <c r="C7" s="16"/>
      <c r="D7" s="16">
        <v>35</v>
      </c>
      <c r="E7" s="17">
        <v>1</v>
      </c>
      <c r="F7" s="49">
        <f t="shared" ref="F7:F8" si="0">SUM(C7:D7)</f>
        <v>35</v>
      </c>
      <c r="G7" s="12">
        <v>1</v>
      </c>
      <c r="H7" s="12"/>
      <c r="I7" s="12"/>
      <c r="J7" s="50">
        <f>F7*G7*52/12</f>
        <v>151.66666666666666</v>
      </c>
      <c r="K7" s="67"/>
      <c r="L7" s="68" t="e">
        <f t="shared" ref="L7:L8" si="1">J7/K7</f>
        <v>#DIV/0!</v>
      </c>
      <c r="M7" s="69"/>
      <c r="N7" s="70" t="e">
        <f t="shared" ref="N7:N8" si="2">L7*M7</f>
        <v>#DIV/0!</v>
      </c>
      <c r="O7" s="19"/>
    </row>
    <row r="8" spans="1:15" x14ac:dyDescent="0.25">
      <c r="A8" s="12">
        <v>3</v>
      </c>
      <c r="B8" s="14" t="s">
        <v>35</v>
      </c>
      <c r="C8" s="16"/>
      <c r="D8" s="16">
        <v>35</v>
      </c>
      <c r="E8" s="17">
        <v>1</v>
      </c>
      <c r="F8" s="49">
        <f t="shared" si="0"/>
        <v>35</v>
      </c>
      <c r="G8" s="12">
        <v>1</v>
      </c>
      <c r="H8" s="12"/>
      <c r="I8" s="12"/>
      <c r="J8" s="50">
        <f>F8*G8*52/12</f>
        <v>151.66666666666666</v>
      </c>
      <c r="K8" s="67"/>
      <c r="L8" s="68" t="e">
        <f t="shared" si="1"/>
        <v>#DIV/0!</v>
      </c>
      <c r="M8" s="69"/>
      <c r="N8" s="70" t="e">
        <f t="shared" si="2"/>
        <v>#DIV/0!</v>
      </c>
      <c r="O8" s="19"/>
    </row>
    <row r="9" spans="1:15" x14ac:dyDescent="0.25">
      <c r="A9" s="12">
        <v>4</v>
      </c>
      <c r="B9" s="14" t="s">
        <v>228</v>
      </c>
      <c r="C9" s="16"/>
      <c r="D9" s="16"/>
      <c r="E9" s="17">
        <v>3</v>
      </c>
      <c r="F9" s="49">
        <f t="shared" ref="F9:F12" si="3">SUM(C9:D9)</f>
        <v>0</v>
      </c>
      <c r="G9" s="12">
        <v>5</v>
      </c>
      <c r="H9" s="12"/>
      <c r="I9" s="12"/>
      <c r="J9" s="50"/>
      <c r="K9" s="67"/>
      <c r="L9" s="68" t="e">
        <f t="shared" ref="L9" si="4">J9/K9</f>
        <v>#DIV/0!</v>
      </c>
      <c r="M9" s="69"/>
      <c r="N9" s="70" t="e">
        <f t="shared" ref="N9" si="5">L9*M9</f>
        <v>#DIV/0!</v>
      </c>
      <c r="O9" s="58" t="s">
        <v>226</v>
      </c>
    </row>
    <row r="10" spans="1:15" x14ac:dyDescent="0.25">
      <c r="A10" s="12">
        <v>5</v>
      </c>
      <c r="B10" s="47" t="s">
        <v>230</v>
      </c>
      <c r="C10" s="16"/>
      <c r="D10" s="16"/>
      <c r="E10" s="17">
        <v>3</v>
      </c>
      <c r="F10" s="49">
        <f t="shared" si="3"/>
        <v>0</v>
      </c>
      <c r="G10" s="203">
        <v>5</v>
      </c>
      <c r="H10" s="203"/>
      <c r="I10" s="203"/>
      <c r="J10" s="50"/>
      <c r="K10" s="67"/>
      <c r="L10" s="68" t="e">
        <f t="shared" ref="L10:L12" si="6">J10/K10</f>
        <v>#DIV/0!</v>
      </c>
      <c r="M10" s="69"/>
      <c r="N10" s="70" t="e">
        <f t="shared" ref="N10:N12" si="7">L10*M10</f>
        <v>#DIV/0!</v>
      </c>
      <c r="O10" s="58" t="s">
        <v>226</v>
      </c>
    </row>
    <row r="11" spans="1:15" x14ac:dyDescent="0.25">
      <c r="A11" s="12">
        <v>6</v>
      </c>
      <c r="B11" s="47" t="s">
        <v>231</v>
      </c>
      <c r="C11" s="16"/>
      <c r="D11" s="16"/>
      <c r="E11" s="17">
        <v>3</v>
      </c>
      <c r="F11" s="49">
        <f t="shared" si="3"/>
        <v>0</v>
      </c>
      <c r="G11" s="203"/>
      <c r="H11" s="203"/>
      <c r="I11" s="203"/>
      <c r="J11" s="50"/>
      <c r="K11" s="67"/>
      <c r="L11" s="68" t="e">
        <f t="shared" si="6"/>
        <v>#DIV/0!</v>
      </c>
      <c r="M11" s="69"/>
      <c r="N11" s="70" t="e">
        <f t="shared" si="7"/>
        <v>#DIV/0!</v>
      </c>
      <c r="O11" s="58" t="s">
        <v>227</v>
      </c>
    </row>
    <row r="12" spans="1:15" x14ac:dyDescent="0.25">
      <c r="A12" s="12">
        <v>7</v>
      </c>
      <c r="B12" s="47" t="s">
        <v>232</v>
      </c>
      <c r="C12" s="16"/>
      <c r="D12" s="16"/>
      <c r="E12" s="17">
        <v>3</v>
      </c>
      <c r="F12" s="49">
        <f t="shared" si="3"/>
        <v>0</v>
      </c>
      <c r="G12" s="203"/>
      <c r="H12" s="203"/>
      <c r="I12" s="203"/>
      <c r="J12" s="50"/>
      <c r="K12" s="67"/>
      <c r="L12" s="68" t="e">
        <f t="shared" si="6"/>
        <v>#DIV/0!</v>
      </c>
      <c r="M12" s="69"/>
      <c r="N12" s="70" t="e">
        <f t="shared" si="7"/>
        <v>#DIV/0!</v>
      </c>
      <c r="O12" s="58" t="s">
        <v>227</v>
      </c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58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58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58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58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58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1377</v>
      </c>
      <c r="E29" s="54" t="s">
        <v>1</v>
      </c>
      <c r="F29" s="52">
        <f>SUM(F6:F28)</f>
        <v>1377</v>
      </c>
      <c r="G29" s="54" t="s">
        <v>1</v>
      </c>
      <c r="H29" s="55" t="s">
        <v>1</v>
      </c>
      <c r="I29" s="54" t="s">
        <v>1</v>
      </c>
      <c r="J29" s="50">
        <f>SUM(J6:J28)</f>
        <v>5967.0000000000009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SUM(D6:D7)</f>
        <v>1342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8ème étage&amp;C&amp;16Union Postale Universelle
&amp;"-,Gras"Lot 11&amp;R&amp;16Feuillet 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CE1D-BF9B-420F-BE6C-5EFDE4560A62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52</v>
      </c>
      <c r="C6" s="16"/>
      <c r="D6" s="16">
        <v>340.2</v>
      </c>
      <c r="E6" s="17">
        <v>1</v>
      </c>
      <c r="F6" s="49">
        <f>SUM(C6:D6)</f>
        <v>340.2</v>
      </c>
      <c r="G6" s="12"/>
      <c r="H6" s="12"/>
      <c r="I6" s="12"/>
      <c r="J6" s="50">
        <f>F6</f>
        <v>340.2</v>
      </c>
      <c r="K6" s="63"/>
      <c r="L6" s="64" t="e">
        <f>J6/K6</f>
        <v>#DIV/0!</v>
      </c>
      <c r="M6" s="65"/>
      <c r="N6" s="66" t="e">
        <f>L6*M6</f>
        <v>#DIV/0!</v>
      </c>
      <c r="O6" s="215" t="s">
        <v>149</v>
      </c>
    </row>
    <row r="7" spans="1:15" ht="15" customHeight="1" x14ac:dyDescent="0.25">
      <c r="A7" s="12">
        <v>2</v>
      </c>
      <c r="B7" s="14"/>
      <c r="C7" s="16"/>
      <c r="D7" s="16"/>
      <c r="E7" s="17"/>
      <c r="F7" s="49"/>
      <c r="G7" s="12"/>
      <c r="H7" s="12"/>
      <c r="I7" s="12"/>
      <c r="J7" s="50"/>
      <c r="K7" s="67"/>
      <c r="L7" s="68"/>
      <c r="M7" s="69"/>
      <c r="N7" s="70"/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340.2</v>
      </c>
      <c r="E29" s="54" t="s">
        <v>1</v>
      </c>
      <c r="F29" s="52">
        <f>SUM(F6:F28)</f>
        <v>340.2</v>
      </c>
      <c r="G29" s="54" t="s">
        <v>1</v>
      </c>
      <c r="H29" s="55" t="s">
        <v>1</v>
      </c>
      <c r="I29" s="54" t="s">
        <v>1</v>
      </c>
      <c r="J29" s="50">
        <f>SUM(J6:J28)</f>
        <v>340.2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SUM(D6)</f>
        <v>340.2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O6:O2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7ème étage, salle Beat Fischer&amp;C&amp;16Union Postale Universelle
&amp;"-,Gras"Lot 12&amp;R&amp;16Feuillet 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8B411-267A-4AE4-980B-74B97A5AFA26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52</v>
      </c>
      <c r="C6" s="16"/>
      <c r="D6" s="16">
        <v>139.65</v>
      </c>
      <c r="E6" s="17">
        <v>1</v>
      </c>
      <c r="F6" s="49">
        <f>SUM(C6:D6)</f>
        <v>139.65</v>
      </c>
      <c r="G6" s="12"/>
      <c r="H6" s="12"/>
      <c r="I6" s="12"/>
      <c r="J6" s="50">
        <f>F6</f>
        <v>139.65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150</v>
      </c>
    </row>
    <row r="7" spans="1:15" ht="15" customHeight="1" x14ac:dyDescent="0.25">
      <c r="A7" s="12">
        <v>2</v>
      </c>
      <c r="B7" s="14"/>
      <c r="C7" s="16"/>
      <c r="D7" s="16"/>
      <c r="E7" s="17"/>
      <c r="F7" s="49"/>
      <c r="G7" s="12"/>
      <c r="H7" s="12"/>
      <c r="I7" s="12"/>
      <c r="J7" s="50"/>
      <c r="K7" s="67"/>
      <c r="L7" s="68"/>
      <c r="M7" s="69"/>
      <c r="N7" s="70"/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139.65</v>
      </c>
      <c r="E29" s="54" t="s">
        <v>1</v>
      </c>
      <c r="F29" s="52">
        <f>SUM(F6:F28)</f>
        <v>139.65</v>
      </c>
      <c r="G29" s="54" t="s">
        <v>1</v>
      </c>
      <c r="H29" s="55" t="s">
        <v>1</v>
      </c>
      <c r="I29" s="54" t="s">
        <v>1</v>
      </c>
      <c r="J29" s="50">
        <f>SUM(J6:J28)</f>
        <v>139.65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SUM(D6)</f>
        <v>139.65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7ème étage, Salon Arabe &amp;C&amp;16Union Postale Universelle
&amp;"-,Gras"Lot 13&amp;R&amp;16Feuillet 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60C5-4123-4184-9FD0-F48D5175E19B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53</v>
      </c>
      <c r="C6" s="16"/>
      <c r="D6" s="16">
        <v>130</v>
      </c>
      <c r="E6" s="17">
        <v>1</v>
      </c>
      <c r="F6" s="49">
        <f>SUM(C6:D6)</f>
        <v>130</v>
      </c>
      <c r="G6" s="12"/>
      <c r="H6" s="12"/>
      <c r="I6" s="12"/>
      <c r="J6" s="50">
        <f>F6</f>
        <v>130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150</v>
      </c>
    </row>
    <row r="7" spans="1:15" ht="15" customHeight="1" x14ac:dyDescent="0.25">
      <c r="A7" s="12">
        <v>2</v>
      </c>
      <c r="B7" s="14"/>
      <c r="C7" s="16"/>
      <c r="D7" s="16"/>
      <c r="E7" s="17"/>
      <c r="F7" s="49"/>
      <c r="G7" s="12"/>
      <c r="H7" s="12"/>
      <c r="I7" s="12"/>
      <c r="J7" s="50"/>
      <c r="K7" s="67"/>
      <c r="L7" s="68"/>
      <c r="M7" s="69"/>
      <c r="N7" s="70"/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130</v>
      </c>
      <c r="E29" s="54" t="s">
        <v>1</v>
      </c>
      <c r="F29" s="52">
        <f>SUM(F6:F28)</f>
        <v>130</v>
      </c>
      <c r="G29" s="54" t="s">
        <v>1</v>
      </c>
      <c r="H29" s="55" t="s">
        <v>1</v>
      </c>
      <c r="I29" s="54" t="s">
        <v>1</v>
      </c>
      <c r="J29" s="50">
        <f>SUM(J6:J28)</f>
        <v>130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SUM(D6)</f>
        <v>130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Rez-de-chaussée, petites salles&amp;C&amp;16Union Postale Universelle
&amp;"-,Gras"Lot 14&amp;R&amp;16Feuillet 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76B9-DDE8-49AE-BC78-3EE67304651A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</v>
      </c>
      <c r="C6" s="16"/>
      <c r="D6" s="16">
        <v>10.5</v>
      </c>
      <c r="E6" s="17">
        <v>1</v>
      </c>
      <c r="F6" s="49">
        <f>SUM(C6:D6)</f>
        <v>10.5</v>
      </c>
      <c r="G6" s="12"/>
      <c r="H6" s="12"/>
      <c r="I6" s="12"/>
      <c r="J6" s="50">
        <f>F6</f>
        <v>10.5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156</v>
      </c>
    </row>
    <row r="7" spans="1:15" ht="15" customHeight="1" x14ac:dyDescent="0.25">
      <c r="A7" s="12">
        <v>2</v>
      </c>
      <c r="B7" s="14" t="s">
        <v>151</v>
      </c>
      <c r="C7" s="16"/>
      <c r="D7" s="16">
        <v>260</v>
      </c>
      <c r="E7" s="17">
        <v>1</v>
      </c>
      <c r="F7" s="49">
        <f t="shared" ref="F7:F16" si="0">SUM(C7:D7)</f>
        <v>260</v>
      </c>
      <c r="G7" s="12"/>
      <c r="H7" s="12"/>
      <c r="I7" s="12"/>
      <c r="J7" s="50">
        <f t="shared" ref="J7:J16" si="1">F7</f>
        <v>260</v>
      </c>
      <c r="K7" s="67"/>
      <c r="L7" s="68" t="e">
        <f t="shared" ref="L7:L16" si="2">J7/K7</f>
        <v>#DIV/0!</v>
      </c>
      <c r="M7" s="69"/>
      <c r="N7" s="70" t="e">
        <f t="shared" ref="N7:N16" si="3">L7*M7</f>
        <v>#DIV/0!</v>
      </c>
      <c r="O7" s="216"/>
    </row>
    <row r="8" spans="1:15" x14ac:dyDescent="0.25">
      <c r="A8" s="12">
        <v>3</v>
      </c>
      <c r="B8" s="14" t="s">
        <v>54</v>
      </c>
      <c r="C8" s="16"/>
      <c r="D8" s="16">
        <v>120</v>
      </c>
      <c r="E8" s="17">
        <v>1</v>
      </c>
      <c r="F8" s="49">
        <f t="shared" si="0"/>
        <v>120</v>
      </c>
      <c r="G8" s="12"/>
      <c r="H8" s="12"/>
      <c r="I8" s="12"/>
      <c r="J8" s="50">
        <f t="shared" si="1"/>
        <v>120</v>
      </c>
      <c r="K8" s="67"/>
      <c r="L8" s="68" t="e">
        <f t="shared" si="2"/>
        <v>#DIV/0!</v>
      </c>
      <c r="M8" s="69"/>
      <c r="N8" s="70" t="e">
        <f t="shared" si="3"/>
        <v>#DIV/0!</v>
      </c>
      <c r="O8" s="216"/>
    </row>
    <row r="9" spans="1:15" x14ac:dyDescent="0.25">
      <c r="A9" s="12">
        <v>4</v>
      </c>
      <c r="B9" s="14" t="s">
        <v>55</v>
      </c>
      <c r="C9" s="16">
        <v>40</v>
      </c>
      <c r="D9" s="16"/>
      <c r="E9" s="17">
        <v>1</v>
      </c>
      <c r="F9" s="49">
        <f t="shared" si="0"/>
        <v>40</v>
      </c>
      <c r="G9" s="12"/>
      <c r="H9" s="12"/>
      <c r="I9" s="12"/>
      <c r="J9" s="50">
        <f t="shared" si="1"/>
        <v>40</v>
      </c>
      <c r="K9" s="67"/>
      <c r="L9" s="68" t="e">
        <f t="shared" si="2"/>
        <v>#DIV/0!</v>
      </c>
      <c r="M9" s="69"/>
      <c r="N9" s="70" t="e">
        <f t="shared" si="3"/>
        <v>#DIV/0!</v>
      </c>
      <c r="O9" s="216"/>
    </row>
    <row r="10" spans="1:15" x14ac:dyDescent="0.25">
      <c r="A10" s="12">
        <v>5</v>
      </c>
      <c r="B10" s="14" t="s">
        <v>56</v>
      </c>
      <c r="C10" s="16">
        <v>2.25</v>
      </c>
      <c r="D10" s="16"/>
      <c r="E10" s="17">
        <v>1</v>
      </c>
      <c r="F10" s="49">
        <f t="shared" si="0"/>
        <v>2.25</v>
      </c>
      <c r="G10" s="12"/>
      <c r="H10" s="12"/>
      <c r="I10" s="12"/>
      <c r="J10" s="50">
        <f t="shared" si="1"/>
        <v>2.25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216"/>
    </row>
    <row r="11" spans="1:15" x14ac:dyDescent="0.25">
      <c r="A11" s="12">
        <v>6</v>
      </c>
      <c r="B11" s="47" t="s">
        <v>57</v>
      </c>
      <c r="C11" s="16">
        <v>300</v>
      </c>
      <c r="D11" s="16"/>
      <c r="E11" s="17">
        <v>1</v>
      </c>
      <c r="F11" s="49">
        <f t="shared" si="0"/>
        <v>300</v>
      </c>
      <c r="G11" s="12"/>
      <c r="H11" s="12"/>
      <c r="I11" s="12"/>
      <c r="J11" s="50">
        <f t="shared" si="1"/>
        <v>300</v>
      </c>
      <c r="K11" s="67"/>
      <c r="L11" s="68" t="e">
        <f>J11/K11</f>
        <v>#DIV/0!</v>
      </c>
      <c r="M11" s="69"/>
      <c r="N11" s="70" t="e">
        <f t="shared" si="3"/>
        <v>#DIV/0!</v>
      </c>
      <c r="O11" s="216"/>
    </row>
    <row r="12" spans="1:15" x14ac:dyDescent="0.25">
      <c r="A12" s="12">
        <v>7</v>
      </c>
      <c r="B12" s="47" t="s">
        <v>152</v>
      </c>
      <c r="C12" s="16"/>
      <c r="D12" s="16">
        <v>18.75</v>
      </c>
      <c r="E12" s="17">
        <v>1</v>
      </c>
      <c r="F12" s="49">
        <f t="shared" si="0"/>
        <v>18.75</v>
      </c>
      <c r="G12" s="12"/>
      <c r="H12" s="12"/>
      <c r="I12" s="12"/>
      <c r="J12" s="50">
        <f t="shared" si="1"/>
        <v>18.75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216"/>
    </row>
    <row r="13" spans="1:15" x14ac:dyDescent="0.25">
      <c r="A13" s="12">
        <v>8</v>
      </c>
      <c r="B13" s="47" t="s">
        <v>3</v>
      </c>
      <c r="C13" s="16">
        <v>21.25</v>
      </c>
      <c r="D13" s="16"/>
      <c r="E13" s="17">
        <v>1</v>
      </c>
      <c r="F13" s="49">
        <f t="shared" si="0"/>
        <v>21.25</v>
      </c>
      <c r="G13" s="12"/>
      <c r="H13" s="12"/>
      <c r="I13" s="12"/>
      <c r="J13" s="50">
        <f t="shared" si="1"/>
        <v>21.25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216"/>
    </row>
    <row r="14" spans="1:15" x14ac:dyDescent="0.25">
      <c r="A14" s="12">
        <v>9</v>
      </c>
      <c r="B14" s="47" t="s">
        <v>153</v>
      </c>
      <c r="C14" s="16"/>
      <c r="D14" s="16">
        <v>13.2</v>
      </c>
      <c r="E14" s="17">
        <v>1</v>
      </c>
      <c r="F14" s="49">
        <f t="shared" si="0"/>
        <v>13.2</v>
      </c>
      <c r="G14" s="12"/>
      <c r="H14" s="12"/>
      <c r="I14" s="12"/>
      <c r="J14" s="50">
        <f t="shared" si="1"/>
        <v>13.2</v>
      </c>
      <c r="K14" s="67"/>
      <c r="L14" s="68" t="e">
        <f t="shared" si="2"/>
        <v>#DIV/0!</v>
      </c>
      <c r="M14" s="69"/>
      <c r="N14" s="70" t="e">
        <f t="shared" si="3"/>
        <v>#DIV/0!</v>
      </c>
      <c r="O14" s="216"/>
    </row>
    <row r="15" spans="1:15" x14ac:dyDescent="0.25">
      <c r="A15" s="12">
        <v>10</v>
      </c>
      <c r="B15" s="47" t="s">
        <v>154</v>
      </c>
      <c r="C15" s="16">
        <v>12.9</v>
      </c>
      <c r="D15" s="16"/>
      <c r="E15" s="17">
        <v>1</v>
      </c>
      <c r="F15" s="49">
        <f t="shared" si="0"/>
        <v>12.9</v>
      </c>
      <c r="G15" s="12"/>
      <c r="H15" s="12"/>
      <c r="I15" s="12"/>
      <c r="J15" s="50">
        <f t="shared" si="1"/>
        <v>12.9</v>
      </c>
      <c r="K15" s="67"/>
      <c r="L15" s="68" t="e">
        <f t="shared" si="2"/>
        <v>#DIV/0!</v>
      </c>
      <c r="M15" s="69"/>
      <c r="N15" s="70" t="e">
        <f t="shared" si="3"/>
        <v>#DIV/0!</v>
      </c>
      <c r="O15" s="216"/>
    </row>
    <row r="16" spans="1:15" x14ac:dyDescent="0.25">
      <c r="A16" s="12">
        <v>11</v>
      </c>
      <c r="B16" s="47" t="s">
        <v>155</v>
      </c>
      <c r="C16" s="16">
        <v>20</v>
      </c>
      <c r="D16" s="16"/>
      <c r="E16" s="17">
        <v>1</v>
      </c>
      <c r="F16" s="49">
        <f t="shared" si="0"/>
        <v>20</v>
      </c>
      <c r="G16" s="12"/>
      <c r="H16" s="12"/>
      <c r="I16" s="12"/>
      <c r="J16" s="50">
        <f t="shared" si="1"/>
        <v>20</v>
      </c>
      <c r="K16" s="67"/>
      <c r="L16" s="68" t="e">
        <f t="shared" si="2"/>
        <v>#DIV/0!</v>
      </c>
      <c r="M16" s="69"/>
      <c r="N16" s="70" t="e">
        <f t="shared" si="3"/>
        <v>#DIV/0!</v>
      </c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396.4</v>
      </c>
      <c r="D29" s="51">
        <f>SUM(D6:D28)</f>
        <v>422.45</v>
      </c>
      <c r="E29" s="54" t="s">
        <v>1</v>
      </c>
      <c r="F29" s="52">
        <f>SUM(F6:F28)</f>
        <v>818.85</v>
      </c>
      <c r="G29" s="54" t="s">
        <v>1</v>
      </c>
      <c r="H29" s="55" t="s">
        <v>1</v>
      </c>
      <c r="I29" s="54" t="s">
        <v>1</v>
      </c>
      <c r="J29" s="50">
        <f>SUM(J6:J28)</f>
        <v>818.85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SUM(D6:D8,C9:C11,C13,D14,C15:C16)</f>
        <v>800.1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D12</f>
        <v>18.75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Rez-de-chaussée, Montgomery Blair + Foyer&amp;C&amp;16Union Postale Universelle
&amp;"-,Gras"Lot 15&amp;R&amp;16Feuillet 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0028-CAA0-4615-824F-A7C921EADDD4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57</v>
      </c>
      <c r="C6" s="16">
        <v>300</v>
      </c>
      <c r="D6" s="16"/>
      <c r="E6" s="17">
        <v>1</v>
      </c>
      <c r="F6" s="49">
        <f>SUM(C6:D6)</f>
        <v>300</v>
      </c>
      <c r="G6" s="12"/>
      <c r="H6" s="12"/>
      <c r="I6" s="12"/>
      <c r="J6" s="50">
        <f>F6</f>
        <v>300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156</v>
      </c>
    </row>
    <row r="7" spans="1:15" ht="15" customHeight="1" x14ac:dyDescent="0.25">
      <c r="A7" s="12">
        <v>2</v>
      </c>
      <c r="B7" s="14"/>
      <c r="C7" s="16"/>
      <c r="D7" s="16"/>
      <c r="E7" s="17"/>
      <c r="F7" s="49"/>
      <c r="G7" s="12"/>
      <c r="H7" s="12"/>
      <c r="I7" s="12"/>
      <c r="J7" s="50"/>
      <c r="K7" s="67"/>
      <c r="L7" s="68"/>
      <c r="M7" s="69"/>
      <c r="N7" s="70"/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300</v>
      </c>
      <c r="D29" s="51">
        <f>SUM(D6:D28)</f>
        <v>0</v>
      </c>
      <c r="E29" s="54" t="s">
        <v>1</v>
      </c>
      <c r="F29" s="52">
        <f>SUM(F6:F28)</f>
        <v>300</v>
      </c>
      <c r="G29" s="54" t="s">
        <v>1</v>
      </c>
      <c r="H29" s="55" t="s">
        <v>1</v>
      </c>
      <c r="I29" s="54" t="s">
        <v>1</v>
      </c>
      <c r="J29" s="50">
        <f>SUM(J6:J28)</f>
        <v>300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SUM(C6)</f>
        <v>300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D12</f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Rez-de-chaussée, Montgomery Blair&amp;C&amp;16Union Postale Universelle
&amp;"-,Gras"Lot 16&amp;R&amp;16Feuillet 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33AD-4EDC-459B-B186-5740A946B160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ht="15" customHeight="1" x14ac:dyDescent="0.25">
      <c r="A6" s="12">
        <v>1</v>
      </c>
      <c r="B6" s="14" t="s">
        <v>58</v>
      </c>
      <c r="C6" s="16">
        <v>330.75</v>
      </c>
      <c r="D6" s="16"/>
      <c r="E6" s="17">
        <v>1</v>
      </c>
      <c r="F6" s="49">
        <f>SUM(C6:D6)</f>
        <v>330.75</v>
      </c>
      <c r="G6" s="12"/>
      <c r="H6" s="12"/>
      <c r="I6" s="12"/>
      <c r="J6" s="50">
        <f>F6</f>
        <v>330.75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156</v>
      </c>
    </row>
    <row r="7" spans="1:15" ht="15" customHeight="1" x14ac:dyDescent="0.25">
      <c r="A7" s="12">
        <v>2</v>
      </c>
      <c r="B7" s="14" t="s">
        <v>52</v>
      </c>
      <c r="C7" s="16">
        <v>304.5</v>
      </c>
      <c r="D7" s="16"/>
      <c r="E7" s="17">
        <v>1</v>
      </c>
      <c r="F7" s="49">
        <f t="shared" ref="F7:F10" si="0">SUM(C7:D7)</f>
        <v>304.5</v>
      </c>
      <c r="G7" s="12"/>
      <c r="H7" s="12"/>
      <c r="I7" s="12"/>
      <c r="J7" s="50">
        <f t="shared" ref="J7:J10" si="1">F7</f>
        <v>304.5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216"/>
    </row>
    <row r="8" spans="1:15" x14ac:dyDescent="0.25">
      <c r="A8" s="12">
        <v>3</v>
      </c>
      <c r="B8" s="14" t="s">
        <v>157</v>
      </c>
      <c r="C8" s="16">
        <v>5.8</v>
      </c>
      <c r="D8" s="16"/>
      <c r="E8" s="17">
        <v>1</v>
      </c>
      <c r="F8" s="49">
        <f t="shared" si="0"/>
        <v>5.8</v>
      </c>
      <c r="G8" s="12"/>
      <c r="H8" s="12"/>
      <c r="I8" s="12"/>
      <c r="J8" s="50">
        <f t="shared" si="1"/>
        <v>5.8</v>
      </c>
      <c r="K8" s="67"/>
      <c r="L8" s="68" t="e">
        <f t="shared" si="2"/>
        <v>#DIV/0!</v>
      </c>
      <c r="M8" s="69"/>
      <c r="N8" s="70" t="e">
        <f t="shared" si="3"/>
        <v>#DIV/0!</v>
      </c>
      <c r="O8" s="216"/>
    </row>
    <row r="9" spans="1:15" x14ac:dyDescent="0.25">
      <c r="A9" s="12">
        <v>4</v>
      </c>
      <c r="B9" s="14" t="s">
        <v>158</v>
      </c>
      <c r="C9" s="16">
        <v>20</v>
      </c>
      <c r="D9" s="16"/>
      <c r="E9" s="17">
        <v>1</v>
      </c>
      <c r="F9" s="49">
        <f t="shared" si="0"/>
        <v>20</v>
      </c>
      <c r="G9" s="12"/>
      <c r="H9" s="12"/>
      <c r="I9" s="12"/>
      <c r="J9" s="50">
        <f t="shared" si="1"/>
        <v>20</v>
      </c>
      <c r="K9" s="67"/>
      <c r="L9" s="68" t="e">
        <f t="shared" si="2"/>
        <v>#DIV/0!</v>
      </c>
      <c r="M9" s="69"/>
      <c r="N9" s="70" t="e">
        <f t="shared" si="3"/>
        <v>#DIV/0!</v>
      </c>
      <c r="O9" s="216"/>
    </row>
    <row r="10" spans="1:15" x14ac:dyDescent="0.25">
      <c r="A10" s="12">
        <v>5</v>
      </c>
      <c r="B10" s="14" t="s">
        <v>152</v>
      </c>
      <c r="C10" s="16">
        <v>12</v>
      </c>
      <c r="D10" s="16"/>
      <c r="E10" s="17">
        <v>1</v>
      </c>
      <c r="F10" s="49">
        <f t="shared" si="0"/>
        <v>12</v>
      </c>
      <c r="G10" s="12"/>
      <c r="H10" s="12"/>
      <c r="I10" s="12"/>
      <c r="J10" s="50">
        <f t="shared" si="1"/>
        <v>12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216"/>
    </row>
    <row r="11" spans="1:15" x14ac:dyDescent="0.25">
      <c r="A11" s="12">
        <v>6</v>
      </c>
      <c r="B11" s="47" t="s">
        <v>234</v>
      </c>
      <c r="C11" s="16"/>
      <c r="D11" s="16"/>
      <c r="E11" s="17">
        <v>3</v>
      </c>
      <c r="F11" s="49">
        <f t="shared" ref="F11:F13" si="4">SUM(C11:D11)</f>
        <v>0</v>
      </c>
      <c r="G11" s="203"/>
      <c r="H11" s="203"/>
      <c r="I11" s="203"/>
      <c r="J11" s="50"/>
      <c r="K11" s="67"/>
      <c r="L11" s="68" t="e">
        <f t="shared" si="2"/>
        <v>#DIV/0!</v>
      </c>
      <c r="M11" s="69"/>
      <c r="N11" s="70" t="e">
        <f t="shared" si="3"/>
        <v>#DIV/0!</v>
      </c>
      <c r="O11" s="216"/>
    </row>
    <row r="12" spans="1:15" x14ac:dyDescent="0.25">
      <c r="A12" s="12">
        <v>7</v>
      </c>
      <c r="B12" s="47" t="s">
        <v>235</v>
      </c>
      <c r="C12" s="16"/>
      <c r="D12" s="16"/>
      <c r="E12" s="17">
        <v>3</v>
      </c>
      <c r="F12" s="49">
        <f t="shared" si="4"/>
        <v>0</v>
      </c>
      <c r="G12" s="203"/>
      <c r="H12" s="203"/>
      <c r="I12" s="203"/>
      <c r="J12" s="50"/>
      <c r="K12" s="67"/>
      <c r="L12" s="68" t="e">
        <f t="shared" si="2"/>
        <v>#DIV/0!</v>
      </c>
      <c r="M12" s="69"/>
      <c r="N12" s="70" t="e">
        <f t="shared" si="3"/>
        <v>#DIV/0!</v>
      </c>
      <c r="O12" s="216"/>
    </row>
    <row r="13" spans="1:15" x14ac:dyDescent="0.25">
      <c r="A13" s="12">
        <v>8</v>
      </c>
      <c r="B13" s="47" t="s">
        <v>236</v>
      </c>
      <c r="C13" s="16"/>
      <c r="D13" s="16"/>
      <c r="E13" s="17">
        <v>3</v>
      </c>
      <c r="F13" s="49">
        <f t="shared" si="4"/>
        <v>0</v>
      </c>
      <c r="G13" s="203"/>
      <c r="H13" s="203"/>
      <c r="I13" s="203"/>
      <c r="J13" s="50"/>
      <c r="K13" s="67"/>
      <c r="L13" s="68" t="e">
        <f t="shared" si="2"/>
        <v>#DIV/0!</v>
      </c>
      <c r="M13" s="69"/>
      <c r="N13" s="70" t="e">
        <f t="shared" si="3"/>
        <v>#DIV/0!</v>
      </c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673.05</v>
      </c>
      <c r="D29" s="51">
        <f>SUM(D6:D28)</f>
        <v>0</v>
      </c>
      <c r="E29" s="54" t="s">
        <v>1</v>
      </c>
      <c r="F29" s="52">
        <f>SUM(F6:F28)</f>
        <v>673.05</v>
      </c>
      <c r="G29" s="54" t="s">
        <v>1</v>
      </c>
      <c r="H29" s="55" t="s">
        <v>1</v>
      </c>
      <c r="I29" s="54" t="s">
        <v>1</v>
      </c>
      <c r="J29" s="50">
        <f>SUM(J6:J28)</f>
        <v>673.05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SUM(C6:C10)</f>
        <v>673.05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1er étage, Heinrich von Stephan + Foyer&amp;C&amp;16Union Postale Universelle
&amp;"-,Gras"Lot 17&amp;R&amp;16Feuillet 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9C0F-ACF7-4C70-B580-9D7B51EA8AEE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52</v>
      </c>
      <c r="C6" s="16">
        <v>305</v>
      </c>
      <c r="D6" s="16"/>
      <c r="E6" s="17">
        <v>1</v>
      </c>
      <c r="F6" s="49">
        <f>SUM(C6:D6)</f>
        <v>305</v>
      </c>
      <c r="G6" s="12"/>
      <c r="H6" s="12"/>
      <c r="I6" s="12"/>
      <c r="J6" s="50">
        <f>F6</f>
        <v>305</v>
      </c>
      <c r="K6" s="63"/>
      <c r="L6" s="64" t="e">
        <f>J6/K6</f>
        <v>#DIV/0!</v>
      </c>
      <c r="M6" s="65"/>
      <c r="N6" s="66" t="e">
        <f>L6*M6</f>
        <v>#DIV/0!</v>
      </c>
      <c r="O6" s="215" t="s">
        <v>156</v>
      </c>
    </row>
    <row r="7" spans="1:15" ht="15" customHeight="1" x14ac:dyDescent="0.25">
      <c r="A7" s="12">
        <v>2</v>
      </c>
      <c r="B7" s="14"/>
      <c r="C7" s="16"/>
      <c r="D7" s="16"/>
      <c r="E7" s="17"/>
      <c r="F7" s="49"/>
      <c r="G7" s="12"/>
      <c r="H7" s="12"/>
      <c r="I7" s="12"/>
      <c r="J7" s="50"/>
      <c r="K7" s="67"/>
      <c r="L7" s="68"/>
      <c r="M7" s="69"/>
      <c r="N7" s="70"/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305</v>
      </c>
      <c r="D29" s="51">
        <f>SUM(D6:D28)</f>
        <v>0</v>
      </c>
      <c r="E29" s="54" t="s">
        <v>1</v>
      </c>
      <c r="F29" s="52">
        <f>SUM(F6:F28)</f>
        <v>305</v>
      </c>
      <c r="G29" s="54" t="s">
        <v>1</v>
      </c>
      <c r="H29" s="55" t="s">
        <v>1</v>
      </c>
      <c r="I29" s="54" t="s">
        <v>1</v>
      </c>
      <c r="J29" s="50">
        <f>SUM(J6:J28)</f>
        <v>305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SUM(C6:C10)</f>
        <v>305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1er étage, Heinrich von Stephan&amp;C&amp;16Union Postale Universelle
&amp;"-,Gras"Lot 18&amp;R&amp;16Feuillet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6D39-4B71-41BC-9174-8D051F3B96BC}">
  <dimension ref="A1:O38"/>
  <sheetViews>
    <sheetView showGridLines="0" view="pageLayout" zoomScale="130" zoomScaleNormal="100" zoomScalePageLayoutView="13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1406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128</v>
      </c>
      <c r="C6" s="48"/>
      <c r="D6" s="16">
        <v>4030</v>
      </c>
      <c r="E6" s="17">
        <v>1</v>
      </c>
      <c r="F6" s="49">
        <f>SUM(C6:D6)</f>
        <v>4030</v>
      </c>
      <c r="G6" s="47"/>
      <c r="H6" s="47"/>
      <c r="I6" s="12">
        <v>1</v>
      </c>
      <c r="J6" s="50">
        <f>F6*I6/12</f>
        <v>335.83333333333331</v>
      </c>
      <c r="K6" s="63"/>
      <c r="L6" s="64" t="e">
        <f>J6/K6</f>
        <v>#DIV/0!</v>
      </c>
      <c r="M6" s="65"/>
      <c r="N6" s="66" t="e">
        <f>L6*M6</f>
        <v>#DIV/0!</v>
      </c>
      <c r="O6" s="18" t="s">
        <v>26</v>
      </c>
    </row>
    <row r="7" spans="1:15" x14ac:dyDescent="0.25">
      <c r="A7" s="12">
        <v>2</v>
      </c>
      <c r="B7" s="14" t="s">
        <v>9</v>
      </c>
      <c r="C7" s="48"/>
      <c r="D7" s="16">
        <v>4030</v>
      </c>
      <c r="E7" s="17">
        <v>1</v>
      </c>
      <c r="F7" s="49">
        <f t="shared" ref="F7:F10" si="0">SUM(C7:D7)</f>
        <v>4030</v>
      </c>
      <c r="G7" s="47"/>
      <c r="H7" s="47"/>
      <c r="I7" s="12">
        <v>1</v>
      </c>
      <c r="J7" s="50">
        <f>F7*I7/12</f>
        <v>335.83333333333331</v>
      </c>
      <c r="K7" s="67"/>
      <c r="L7" s="68" t="e">
        <f t="shared" ref="L7:L10" si="1">J7/K7</f>
        <v>#DIV/0!</v>
      </c>
      <c r="M7" s="69"/>
      <c r="N7" s="70" t="e">
        <f t="shared" ref="N7:N10" si="2">L7*M7</f>
        <v>#DIV/0!</v>
      </c>
      <c r="O7" s="19" t="s">
        <v>27</v>
      </c>
    </row>
    <row r="8" spans="1:15" x14ac:dyDescent="0.25">
      <c r="A8" s="12">
        <v>3</v>
      </c>
      <c r="B8" s="14" t="s">
        <v>129</v>
      </c>
      <c r="C8" s="48"/>
      <c r="D8" s="16">
        <v>24.57</v>
      </c>
      <c r="E8" s="17">
        <v>1</v>
      </c>
      <c r="F8" s="49">
        <f t="shared" si="0"/>
        <v>24.57</v>
      </c>
      <c r="G8" s="12">
        <v>1</v>
      </c>
      <c r="H8" s="47"/>
      <c r="I8" s="12"/>
      <c r="J8" s="50">
        <f>F8*G8*52/12</f>
        <v>106.47000000000001</v>
      </c>
      <c r="K8" s="67"/>
      <c r="L8" s="68" t="e">
        <f t="shared" si="1"/>
        <v>#DIV/0!</v>
      </c>
      <c r="M8" s="69"/>
      <c r="N8" s="70" t="e">
        <f t="shared" si="2"/>
        <v>#DIV/0!</v>
      </c>
      <c r="O8" s="19"/>
    </row>
    <row r="9" spans="1:15" x14ac:dyDescent="0.25">
      <c r="A9" s="12">
        <v>4</v>
      </c>
      <c r="B9" s="14" t="s">
        <v>10</v>
      </c>
      <c r="C9" s="48"/>
      <c r="D9" s="16">
        <v>34</v>
      </c>
      <c r="E9" s="17">
        <v>1</v>
      </c>
      <c r="F9" s="49">
        <f t="shared" si="0"/>
        <v>34</v>
      </c>
      <c r="G9" s="12">
        <v>2</v>
      </c>
      <c r="H9" s="47"/>
      <c r="I9" s="12"/>
      <c r="J9" s="50">
        <f t="shared" ref="J9:J10" si="3">F9*G9*52/12</f>
        <v>294.66666666666669</v>
      </c>
      <c r="K9" s="67"/>
      <c r="L9" s="68" t="e">
        <f t="shared" si="1"/>
        <v>#DIV/0!</v>
      </c>
      <c r="M9" s="69"/>
      <c r="N9" s="70" t="e">
        <f t="shared" si="2"/>
        <v>#DIV/0!</v>
      </c>
      <c r="O9" s="19" t="s">
        <v>233</v>
      </c>
    </row>
    <row r="10" spans="1:15" x14ac:dyDescent="0.25">
      <c r="A10" s="12">
        <v>5</v>
      </c>
      <c r="B10" s="14" t="s">
        <v>11</v>
      </c>
      <c r="C10" s="48"/>
      <c r="D10" s="16">
        <v>34</v>
      </c>
      <c r="E10" s="17">
        <v>1</v>
      </c>
      <c r="F10" s="49">
        <f t="shared" si="0"/>
        <v>34</v>
      </c>
      <c r="G10" s="12">
        <v>3</v>
      </c>
      <c r="H10" s="47"/>
      <c r="I10" s="12"/>
      <c r="J10" s="50">
        <f t="shared" si="3"/>
        <v>442</v>
      </c>
      <c r="K10" s="67"/>
      <c r="L10" s="68" t="e">
        <f t="shared" si="1"/>
        <v>#DIV/0!</v>
      </c>
      <c r="M10" s="69"/>
      <c r="N10" s="70" t="e">
        <f t="shared" si="2"/>
        <v>#DIV/0!</v>
      </c>
      <c r="O10" s="19"/>
    </row>
    <row r="11" spans="1:15" x14ac:dyDescent="0.25">
      <c r="A11" s="12">
        <v>6</v>
      </c>
      <c r="B11" s="47"/>
      <c r="C11" s="48"/>
      <c r="D11" s="48"/>
      <c r="E11" s="17"/>
      <c r="F11" s="78"/>
      <c r="G11" s="47"/>
      <c r="H11" s="47"/>
      <c r="I11" s="12"/>
      <c r="J11" s="53"/>
      <c r="K11" s="67"/>
      <c r="L11" s="68"/>
      <c r="M11" s="69"/>
      <c r="N11" s="70"/>
      <c r="O11" s="58"/>
    </row>
    <row r="12" spans="1:15" x14ac:dyDescent="0.25">
      <c r="A12" s="12">
        <v>7</v>
      </c>
      <c r="B12" s="47"/>
      <c r="C12" s="48"/>
      <c r="D12" s="48"/>
      <c r="E12" s="17"/>
      <c r="F12" s="78"/>
      <c r="G12" s="47"/>
      <c r="H12" s="47"/>
      <c r="I12" s="12"/>
      <c r="J12" s="53"/>
      <c r="K12" s="67"/>
      <c r="L12" s="68"/>
      <c r="M12" s="69"/>
      <c r="N12" s="70"/>
      <c r="O12" s="58"/>
    </row>
    <row r="13" spans="1:15" x14ac:dyDescent="0.25">
      <c r="A13" s="12">
        <v>8</v>
      </c>
      <c r="B13" s="47"/>
      <c r="C13" s="48"/>
      <c r="D13" s="48"/>
      <c r="E13" s="17"/>
      <c r="F13" s="78"/>
      <c r="G13" s="47"/>
      <c r="H13" s="47"/>
      <c r="I13" s="12"/>
      <c r="J13" s="53"/>
      <c r="K13" s="67"/>
      <c r="L13" s="68"/>
      <c r="M13" s="69"/>
      <c r="N13" s="70"/>
      <c r="O13" s="58"/>
    </row>
    <row r="14" spans="1:15" x14ac:dyDescent="0.25">
      <c r="A14" s="12">
        <v>9</v>
      </c>
      <c r="B14" s="47"/>
      <c r="C14" s="48"/>
      <c r="D14" s="48"/>
      <c r="E14" s="17"/>
      <c r="F14" s="78"/>
      <c r="G14" s="47"/>
      <c r="H14" s="47"/>
      <c r="I14" s="12"/>
      <c r="J14" s="53"/>
      <c r="K14" s="67"/>
      <c r="L14" s="68"/>
      <c r="M14" s="69"/>
      <c r="N14" s="70"/>
      <c r="O14" s="58"/>
    </row>
    <row r="15" spans="1:15" x14ac:dyDescent="0.25">
      <c r="A15" s="12">
        <v>10</v>
      </c>
      <c r="B15" s="47"/>
      <c r="C15" s="48"/>
      <c r="D15" s="48"/>
      <c r="E15" s="17"/>
      <c r="F15" s="78"/>
      <c r="G15" s="47"/>
      <c r="H15" s="47"/>
      <c r="I15" s="12"/>
      <c r="J15" s="53"/>
      <c r="K15" s="67"/>
      <c r="L15" s="68"/>
      <c r="M15" s="69"/>
      <c r="N15" s="70"/>
      <c r="O15" s="58"/>
    </row>
    <row r="16" spans="1:15" x14ac:dyDescent="0.25">
      <c r="A16" s="12">
        <v>11</v>
      </c>
      <c r="B16" s="47"/>
      <c r="C16" s="48"/>
      <c r="D16" s="48"/>
      <c r="E16" s="17"/>
      <c r="F16" s="78"/>
      <c r="G16" s="47"/>
      <c r="H16" s="47"/>
      <c r="I16" s="12"/>
      <c r="J16" s="53"/>
      <c r="K16" s="67"/>
      <c r="L16" s="68"/>
      <c r="M16" s="69"/>
      <c r="N16" s="70"/>
      <c r="O16" s="58"/>
    </row>
    <row r="17" spans="1:15" x14ac:dyDescent="0.25">
      <c r="A17" s="12">
        <v>12</v>
      </c>
      <c r="B17" s="47"/>
      <c r="C17" s="48"/>
      <c r="D17" s="48"/>
      <c r="E17" s="17"/>
      <c r="F17" s="78"/>
      <c r="G17" s="47"/>
      <c r="H17" s="47"/>
      <c r="I17" s="12"/>
      <c r="J17" s="53"/>
      <c r="K17" s="67"/>
      <c r="L17" s="68"/>
      <c r="M17" s="69"/>
      <c r="N17" s="70"/>
      <c r="O17" s="58"/>
    </row>
    <row r="18" spans="1:15" x14ac:dyDescent="0.25">
      <c r="A18" s="12">
        <v>13</v>
      </c>
      <c r="B18" s="47"/>
      <c r="C18" s="48"/>
      <c r="D18" s="48"/>
      <c r="E18" s="17"/>
      <c r="F18" s="78"/>
      <c r="G18" s="47"/>
      <c r="H18" s="47"/>
      <c r="I18" s="12"/>
      <c r="J18" s="53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48"/>
      <c r="D19" s="48"/>
      <c r="E19" s="17"/>
      <c r="F19" s="78"/>
      <c r="G19" s="47"/>
      <c r="H19" s="47"/>
      <c r="I19" s="12"/>
      <c r="J19" s="53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48"/>
      <c r="D20" s="48"/>
      <c r="E20" s="17"/>
      <c r="F20" s="78"/>
      <c r="G20" s="47"/>
      <c r="H20" s="47"/>
      <c r="I20" s="12"/>
      <c r="J20" s="53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48"/>
      <c r="D21" s="48"/>
      <c r="E21" s="17"/>
      <c r="F21" s="78"/>
      <c r="G21" s="47"/>
      <c r="H21" s="47"/>
      <c r="I21" s="12"/>
      <c r="J21" s="53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48"/>
      <c r="D22" s="48"/>
      <c r="E22" s="17"/>
      <c r="F22" s="78"/>
      <c r="G22" s="47"/>
      <c r="H22" s="47"/>
      <c r="I22" s="12"/>
      <c r="J22" s="53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48"/>
      <c r="D23" s="48"/>
      <c r="E23" s="17"/>
      <c r="F23" s="78"/>
      <c r="G23" s="47"/>
      <c r="H23" s="47"/>
      <c r="I23" s="12"/>
      <c r="J23" s="53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48"/>
      <c r="D24" s="48"/>
      <c r="E24" s="17"/>
      <c r="F24" s="78"/>
      <c r="G24" s="47"/>
      <c r="H24" s="47"/>
      <c r="I24" s="12"/>
      <c r="J24" s="53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48"/>
      <c r="D25" s="48"/>
      <c r="E25" s="17"/>
      <c r="F25" s="78"/>
      <c r="G25" s="47"/>
      <c r="H25" s="47"/>
      <c r="I25" s="12"/>
      <c r="J25" s="53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48"/>
      <c r="D26" s="48"/>
      <c r="E26" s="17"/>
      <c r="F26" s="78"/>
      <c r="G26" s="47"/>
      <c r="H26" s="47"/>
      <c r="I26" s="12"/>
      <c r="J26" s="53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48"/>
      <c r="D27" s="48"/>
      <c r="E27" s="17"/>
      <c r="F27" s="78"/>
      <c r="G27" s="47"/>
      <c r="H27" s="47"/>
      <c r="I27" s="12"/>
      <c r="J27" s="53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48"/>
      <c r="D28" s="48"/>
      <c r="E28" s="17"/>
      <c r="F28" s="78"/>
      <c r="G28" s="47"/>
      <c r="H28" s="47"/>
      <c r="I28" s="12"/>
      <c r="J28" s="53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/>
      <c r="D29" s="51">
        <f>SUM(D6:D28)</f>
        <v>8152.57</v>
      </c>
      <c r="E29" s="54" t="s">
        <v>1</v>
      </c>
      <c r="F29" s="52">
        <f>SUM(F6:F28)</f>
        <v>8152.57</v>
      </c>
      <c r="G29" s="54" t="s">
        <v>1</v>
      </c>
      <c r="H29" s="55" t="s">
        <v>1</v>
      </c>
      <c r="I29" s="54" t="s">
        <v>1</v>
      </c>
      <c r="J29" s="50">
        <f>SUM(J6:J28)</f>
        <v>1514.8033333333333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SUM(C7:D8,D10,C12:D12,C14:D14,D16,D18,C19:D19,D21,C23)</f>
        <v>4088.57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1er sous-sol&amp;C&amp;16Union Postale Universelle
&amp;"-,Gras"Lot 1&amp;R&amp;16Feuillet 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84AD-5F9F-49A7-B3AA-E61B1C2CB6FC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2" t="s">
        <v>4</v>
      </c>
      <c r="C6" s="76">
        <v>120</v>
      </c>
      <c r="D6" s="77"/>
      <c r="E6" s="3">
        <v>1</v>
      </c>
      <c r="F6" s="49">
        <f>SUM(C6:D6)</f>
        <v>120</v>
      </c>
      <c r="G6" s="12"/>
      <c r="H6" s="12"/>
      <c r="I6" s="12"/>
      <c r="J6" s="50">
        <f>F6</f>
        <v>120</v>
      </c>
      <c r="K6" s="63"/>
      <c r="L6" s="64" t="e">
        <f>J6/K6</f>
        <v>#DIV/0!</v>
      </c>
      <c r="M6" s="65"/>
      <c r="N6" s="66" t="e">
        <f>L6*M6</f>
        <v>#DIV/0!</v>
      </c>
      <c r="O6" s="215" t="s">
        <v>161</v>
      </c>
    </row>
    <row r="7" spans="1:15" ht="15" customHeight="1" x14ac:dyDescent="0.25">
      <c r="A7" s="12">
        <v>2</v>
      </c>
      <c r="B7" s="2" t="s">
        <v>59</v>
      </c>
      <c r="C7" s="76">
        <v>20</v>
      </c>
      <c r="D7" s="77"/>
      <c r="E7" s="3">
        <v>1</v>
      </c>
      <c r="F7" s="49">
        <f>SUM(C7:D7)</f>
        <v>20</v>
      </c>
      <c r="G7" s="12"/>
      <c r="H7" s="12"/>
      <c r="I7" s="12"/>
      <c r="J7" s="50">
        <f>F7</f>
        <v>20</v>
      </c>
      <c r="K7" s="67"/>
      <c r="L7" s="68" t="e">
        <f t="shared" ref="L7" si="0">J7/K7</f>
        <v>#DIV/0!</v>
      </c>
      <c r="M7" s="69"/>
      <c r="N7" s="70" t="e">
        <f t="shared" ref="N7" si="1">L7*M7</f>
        <v>#DIV/0!</v>
      </c>
      <c r="O7" s="216"/>
    </row>
    <row r="8" spans="1:15" x14ac:dyDescent="0.25">
      <c r="A8" s="12">
        <v>3</v>
      </c>
      <c r="B8" s="14"/>
      <c r="C8" s="16"/>
      <c r="D8" s="16"/>
      <c r="E8" s="17"/>
      <c r="F8" s="49"/>
      <c r="G8" s="12"/>
      <c r="H8" s="12"/>
      <c r="I8" s="12"/>
      <c r="J8" s="50"/>
      <c r="K8" s="67"/>
      <c r="L8" s="68"/>
      <c r="M8" s="69"/>
      <c r="N8" s="70"/>
      <c r="O8" s="216"/>
    </row>
    <row r="9" spans="1:15" x14ac:dyDescent="0.25">
      <c r="A9" s="12">
        <v>4</v>
      </c>
      <c r="B9" s="14"/>
      <c r="C9" s="16"/>
      <c r="D9" s="16"/>
      <c r="E9" s="17"/>
      <c r="F9" s="49"/>
      <c r="G9" s="12"/>
      <c r="H9" s="12"/>
      <c r="I9" s="12"/>
      <c r="J9" s="50"/>
      <c r="K9" s="67"/>
      <c r="L9" s="68"/>
      <c r="M9" s="69"/>
      <c r="N9" s="70"/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140</v>
      </c>
      <c r="D29" s="51">
        <f>SUM(D6:D28)</f>
        <v>0</v>
      </c>
      <c r="E29" s="54" t="s">
        <v>1</v>
      </c>
      <c r="F29" s="52">
        <f>SUM(F6:F28)</f>
        <v>140</v>
      </c>
      <c r="G29" s="54" t="s">
        <v>1</v>
      </c>
      <c r="H29" s="55" t="s">
        <v>1</v>
      </c>
      <c r="I29" s="54" t="s">
        <v>1</v>
      </c>
      <c r="J29" s="50">
        <f>SUM(J6:J28)</f>
        <v>140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SUM(C6:C10)</f>
        <v>140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2ème étage, Galerie + Foyer&amp;C&amp;16Union Postale Universelle
&amp;"-,Gras"Lot 19&amp;R&amp;16Feuillet 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29D5-11C1-491D-A075-1C2D78FB8AD3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7.28515625" style="1" customWidth="1"/>
    <col min="13" max="13" width="6.85546875" style="1" customWidth="1"/>
    <col min="14" max="14" width="10.140625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179</v>
      </c>
      <c r="K3" s="206" t="s">
        <v>136</v>
      </c>
      <c r="L3" s="206" t="s">
        <v>178</v>
      </c>
      <c r="M3" s="206" t="s">
        <v>126</v>
      </c>
      <c r="N3" s="206" t="s">
        <v>164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2" t="s">
        <v>60</v>
      </c>
      <c r="C6" s="76"/>
      <c r="D6" s="76">
        <v>160.65</v>
      </c>
      <c r="E6" s="3">
        <v>1</v>
      </c>
      <c r="F6" s="49">
        <f>SUM(C6:D6)</f>
        <v>160.65</v>
      </c>
      <c r="G6" s="12"/>
      <c r="H6" s="12"/>
      <c r="I6" s="12"/>
      <c r="J6" s="50">
        <f>F6</f>
        <v>160.65</v>
      </c>
      <c r="K6" s="63"/>
      <c r="L6" s="64" t="e">
        <f>J6/K6</f>
        <v>#DIV/0!</v>
      </c>
      <c r="M6" s="65"/>
      <c r="N6" s="66" t="e">
        <f>L6*M6</f>
        <v>#DIV/0!</v>
      </c>
      <c r="O6" s="215" t="s">
        <v>161</v>
      </c>
    </row>
    <row r="7" spans="1:15" ht="15" customHeight="1" x14ac:dyDescent="0.25">
      <c r="A7" s="12">
        <v>2</v>
      </c>
      <c r="B7" s="2" t="s">
        <v>5</v>
      </c>
      <c r="C7" s="76"/>
      <c r="D7" s="76">
        <v>34.799999999999997</v>
      </c>
      <c r="E7" s="3">
        <v>1</v>
      </c>
      <c r="F7" s="49">
        <f>SUM(C7:D7)</f>
        <v>34.799999999999997</v>
      </c>
      <c r="G7" s="12"/>
      <c r="H7" s="12"/>
      <c r="I7" s="12"/>
      <c r="J7" s="50">
        <f>F7</f>
        <v>34.799999999999997</v>
      </c>
      <c r="K7" s="67"/>
      <c r="L7" s="68" t="e">
        <f t="shared" ref="L7:L9" si="0">J7/K7</f>
        <v>#DIV/0!</v>
      </c>
      <c r="M7" s="69"/>
      <c r="N7" s="70" t="e">
        <f t="shared" ref="N7:N9" si="1">L7*M7</f>
        <v>#DIV/0!</v>
      </c>
      <c r="O7" s="216"/>
    </row>
    <row r="8" spans="1:15" x14ac:dyDescent="0.25">
      <c r="A8" s="12">
        <v>3</v>
      </c>
      <c r="B8" s="14" t="s">
        <v>159</v>
      </c>
      <c r="C8" s="16"/>
      <c r="D8" s="16">
        <v>20</v>
      </c>
      <c r="E8" s="17">
        <v>1</v>
      </c>
      <c r="F8" s="49">
        <f>SUM(C8:D8)</f>
        <v>20</v>
      </c>
      <c r="G8" s="12"/>
      <c r="H8" s="12"/>
      <c r="I8" s="12"/>
      <c r="J8" s="50">
        <f>F8</f>
        <v>20</v>
      </c>
      <c r="K8" s="67"/>
      <c r="L8" s="68" t="e">
        <f t="shared" si="0"/>
        <v>#DIV/0!</v>
      </c>
      <c r="M8" s="69"/>
      <c r="N8" s="70" t="e">
        <f t="shared" si="1"/>
        <v>#DIV/0!</v>
      </c>
      <c r="O8" s="216"/>
    </row>
    <row r="9" spans="1:15" x14ac:dyDescent="0.25">
      <c r="A9" s="12">
        <v>4</v>
      </c>
      <c r="B9" s="14" t="s">
        <v>160</v>
      </c>
      <c r="C9" s="16"/>
      <c r="D9" s="16">
        <v>23</v>
      </c>
      <c r="E9" s="17">
        <v>2</v>
      </c>
      <c r="F9" s="49">
        <f>SUM(C9:D9)</f>
        <v>23</v>
      </c>
      <c r="G9" s="12"/>
      <c r="H9" s="12"/>
      <c r="I9" s="12"/>
      <c r="J9" s="50">
        <f>F9</f>
        <v>23</v>
      </c>
      <c r="K9" s="67"/>
      <c r="L9" s="68" t="e">
        <f t="shared" si="0"/>
        <v>#DIV/0!</v>
      </c>
      <c r="M9" s="69"/>
      <c r="N9" s="70" t="e">
        <f t="shared" si="1"/>
        <v>#DIV/0!</v>
      </c>
      <c r="O9" s="216"/>
    </row>
    <row r="10" spans="1:15" x14ac:dyDescent="0.25">
      <c r="A10" s="12">
        <v>5</v>
      </c>
      <c r="B10" s="14"/>
      <c r="C10" s="16"/>
      <c r="D10" s="16"/>
      <c r="E10" s="17"/>
      <c r="F10" s="49"/>
      <c r="G10" s="12"/>
      <c r="H10" s="12"/>
      <c r="I10" s="12"/>
      <c r="J10" s="50"/>
      <c r="K10" s="67"/>
      <c r="L10" s="68"/>
      <c r="M10" s="69"/>
      <c r="N10" s="70"/>
      <c r="O10" s="216"/>
    </row>
    <row r="11" spans="1:15" x14ac:dyDescent="0.25">
      <c r="A11" s="12">
        <v>6</v>
      </c>
      <c r="B11" s="47"/>
      <c r="C11" s="16"/>
      <c r="D11" s="16"/>
      <c r="E11" s="17"/>
      <c r="F11" s="49"/>
      <c r="G11" s="12"/>
      <c r="H11" s="12"/>
      <c r="I11" s="12"/>
      <c r="J11" s="50"/>
      <c r="K11" s="67"/>
      <c r="L11" s="68"/>
      <c r="M11" s="69"/>
      <c r="N11" s="70"/>
      <c r="O11" s="216"/>
    </row>
    <row r="12" spans="1:15" x14ac:dyDescent="0.25">
      <c r="A12" s="12">
        <v>7</v>
      </c>
      <c r="B12" s="47"/>
      <c r="C12" s="16"/>
      <c r="D12" s="16"/>
      <c r="E12" s="17"/>
      <c r="F12" s="49"/>
      <c r="G12" s="12"/>
      <c r="H12" s="12"/>
      <c r="I12" s="12"/>
      <c r="J12" s="50"/>
      <c r="K12" s="67"/>
      <c r="L12" s="68"/>
      <c r="M12" s="69"/>
      <c r="N12" s="70"/>
      <c r="O12" s="216"/>
    </row>
    <row r="13" spans="1:15" x14ac:dyDescent="0.25">
      <c r="A13" s="12">
        <v>8</v>
      </c>
      <c r="B13" s="47"/>
      <c r="C13" s="16"/>
      <c r="D13" s="16"/>
      <c r="E13" s="17"/>
      <c r="F13" s="49"/>
      <c r="G13" s="12"/>
      <c r="H13" s="12"/>
      <c r="I13" s="12"/>
      <c r="J13" s="50"/>
      <c r="K13" s="67"/>
      <c r="L13" s="68"/>
      <c r="M13" s="69"/>
      <c r="N13" s="70"/>
      <c r="O13" s="216"/>
    </row>
    <row r="14" spans="1:15" x14ac:dyDescent="0.25">
      <c r="A14" s="12">
        <v>9</v>
      </c>
      <c r="B14" s="47"/>
      <c r="C14" s="16"/>
      <c r="D14" s="16"/>
      <c r="E14" s="17"/>
      <c r="F14" s="49"/>
      <c r="G14" s="12"/>
      <c r="H14" s="12"/>
      <c r="I14" s="12"/>
      <c r="J14" s="50"/>
      <c r="K14" s="67"/>
      <c r="L14" s="68"/>
      <c r="M14" s="69"/>
      <c r="N14" s="70"/>
      <c r="O14" s="216"/>
    </row>
    <row r="15" spans="1:15" x14ac:dyDescent="0.25">
      <c r="A15" s="12">
        <v>10</v>
      </c>
      <c r="B15" s="47"/>
      <c r="C15" s="16"/>
      <c r="D15" s="16"/>
      <c r="E15" s="17"/>
      <c r="F15" s="49"/>
      <c r="G15" s="12"/>
      <c r="H15" s="12"/>
      <c r="I15" s="12"/>
      <c r="J15" s="50"/>
      <c r="K15" s="67"/>
      <c r="L15" s="68"/>
      <c r="M15" s="69"/>
      <c r="N15" s="70"/>
      <c r="O15" s="216"/>
    </row>
    <row r="16" spans="1:15" x14ac:dyDescent="0.25">
      <c r="A16" s="12">
        <v>11</v>
      </c>
      <c r="B16" s="47"/>
      <c r="C16" s="16"/>
      <c r="D16" s="16"/>
      <c r="E16" s="17"/>
      <c r="F16" s="49"/>
      <c r="G16" s="12"/>
      <c r="H16" s="12"/>
      <c r="I16" s="12"/>
      <c r="J16" s="50"/>
      <c r="K16" s="67"/>
      <c r="L16" s="68"/>
      <c r="M16" s="69"/>
      <c r="N16" s="70"/>
      <c r="O16" s="216"/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216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216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216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216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216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216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216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216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216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216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217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0</v>
      </c>
      <c r="D29" s="51">
        <f>SUM(D6:D28)</f>
        <v>238.45</v>
      </c>
      <c r="E29" s="54" t="s">
        <v>1</v>
      </c>
      <c r="F29" s="52">
        <f>SUM(F6:F28)</f>
        <v>238.45</v>
      </c>
      <c r="G29" s="54" t="s">
        <v>1</v>
      </c>
      <c r="H29" s="55" t="s">
        <v>1</v>
      </c>
      <c r="I29" s="54" t="s">
        <v>1</v>
      </c>
      <c r="J29" s="50">
        <f>SUM(J6:J28)</f>
        <v>238.45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4.45" customHeight="1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4.45" customHeight="1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180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SUM(D6:D10)</f>
        <v>238.45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v>0</v>
      </c>
      <c r="G38" s="4" t="s">
        <v>135</v>
      </c>
    </row>
  </sheetData>
  <mergeCells count="29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6:O27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&amp;L&amp;16Zones spéciales
3ème étage, Attique&amp;C&amp;16Union Postale Universelle
&amp;"-,Gras"Lot 20&amp;R&amp;16Feuillet 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B1FE-03C8-49E4-B5F1-D0CB916BB718}">
  <dimension ref="A1:I38"/>
  <sheetViews>
    <sheetView showGridLines="0" view="pageLayout" zoomScaleNormal="100" workbookViewId="0">
      <selection sqref="A1:C1"/>
    </sheetView>
  </sheetViews>
  <sheetFormatPr baseColWidth="10" defaultColWidth="11.42578125" defaultRowHeight="15" x14ac:dyDescent="0.25"/>
  <cols>
    <col min="1" max="2" width="3.5703125" style="1" customWidth="1"/>
    <col min="3" max="3" width="40.7109375" style="1" customWidth="1"/>
    <col min="4" max="4" width="14.42578125" style="1" customWidth="1"/>
    <col min="5" max="8" width="10.5703125" style="1" customWidth="1"/>
    <col min="9" max="9" width="30.42578125" style="1" customWidth="1"/>
    <col min="10" max="16384" width="11.42578125" style="1"/>
  </cols>
  <sheetData>
    <row r="1" spans="1:9" ht="12" customHeight="1" x14ac:dyDescent="0.25">
      <c r="A1" s="210">
        <v>1</v>
      </c>
      <c r="B1" s="212"/>
      <c r="C1" s="211"/>
      <c r="D1" s="59">
        <v>5</v>
      </c>
      <c r="E1" s="210">
        <v>6</v>
      </c>
      <c r="F1" s="211"/>
      <c r="G1" s="210">
        <v>7</v>
      </c>
      <c r="H1" s="211"/>
      <c r="I1" s="59">
        <v>8</v>
      </c>
    </row>
    <row r="2" spans="1:9" ht="10.5" customHeight="1" x14ac:dyDescent="0.25">
      <c r="A2" s="208" t="s">
        <v>13</v>
      </c>
      <c r="B2" s="213"/>
      <c r="C2" s="209"/>
      <c r="D2" s="11" t="s">
        <v>15</v>
      </c>
      <c r="E2" s="208" t="s">
        <v>15</v>
      </c>
      <c r="F2" s="209"/>
      <c r="G2" s="208" t="s">
        <v>16</v>
      </c>
      <c r="H2" s="209"/>
      <c r="I2" s="11" t="s">
        <v>17</v>
      </c>
    </row>
    <row r="3" spans="1:9" x14ac:dyDescent="0.25">
      <c r="A3" s="205" t="s">
        <v>12</v>
      </c>
      <c r="B3" s="218"/>
      <c r="C3" s="205" t="s">
        <v>25</v>
      </c>
      <c r="D3" s="206" t="s">
        <v>162</v>
      </c>
      <c r="E3" s="206" t="s">
        <v>136</v>
      </c>
      <c r="F3" s="206" t="s">
        <v>163</v>
      </c>
      <c r="G3" s="206" t="s">
        <v>126</v>
      </c>
      <c r="H3" s="206" t="s">
        <v>164</v>
      </c>
      <c r="I3" s="242" t="s">
        <v>165</v>
      </c>
    </row>
    <row r="4" spans="1:9" x14ac:dyDescent="0.25">
      <c r="A4" s="205"/>
      <c r="B4" s="219"/>
      <c r="C4" s="205"/>
      <c r="D4" s="206"/>
      <c r="E4" s="206"/>
      <c r="F4" s="206"/>
      <c r="G4" s="206"/>
      <c r="H4" s="206"/>
      <c r="I4" s="242"/>
    </row>
    <row r="5" spans="1:9" ht="15.75" thickBot="1" x14ac:dyDescent="0.3">
      <c r="A5" s="205"/>
      <c r="B5" s="220"/>
      <c r="C5" s="205"/>
      <c r="D5" s="206"/>
      <c r="E5" s="214"/>
      <c r="F5" s="214"/>
      <c r="G5" s="214"/>
      <c r="H5" s="214"/>
      <c r="I5" s="242"/>
    </row>
    <row r="6" spans="1:9" ht="15.75" thickBot="1" x14ac:dyDescent="0.3">
      <c r="A6" s="12">
        <v>1</v>
      </c>
      <c r="B6" s="12"/>
      <c r="C6" s="14" t="s">
        <v>166</v>
      </c>
      <c r="D6" s="171">
        <v>60</v>
      </c>
      <c r="E6" s="172"/>
      <c r="F6" s="173" t="e">
        <f>D6/E6*2</f>
        <v>#DIV/0!</v>
      </c>
      <c r="G6" s="174"/>
      <c r="H6" s="167" t="e">
        <f>F6*G6</f>
        <v>#DIV/0!</v>
      </c>
      <c r="I6" s="175" t="s">
        <v>173</v>
      </c>
    </row>
    <row r="7" spans="1:9" x14ac:dyDescent="0.25">
      <c r="A7" s="12">
        <v>2</v>
      </c>
      <c r="B7" s="12"/>
      <c r="C7" s="14" t="s">
        <v>166</v>
      </c>
      <c r="D7" s="171">
        <v>60</v>
      </c>
      <c r="E7" s="176"/>
      <c r="F7" s="177" t="e">
        <f>D7/E7*2</f>
        <v>#DIV/0!</v>
      </c>
      <c r="G7" s="163"/>
      <c r="H7" s="178" t="e">
        <f t="shared" ref="H7:H21" si="0">F7*G7</f>
        <v>#DIV/0!</v>
      </c>
      <c r="I7" s="179" t="s">
        <v>170</v>
      </c>
    </row>
    <row r="8" spans="1:9" x14ac:dyDescent="0.25">
      <c r="A8" s="12">
        <v>3</v>
      </c>
      <c r="B8" s="12"/>
      <c r="C8" s="14" t="s">
        <v>166</v>
      </c>
      <c r="D8" s="171">
        <v>60</v>
      </c>
      <c r="E8" s="176"/>
      <c r="F8" s="177" t="e">
        <f t="shared" ref="F8:F21" si="1">D8/E8</f>
        <v>#DIV/0!</v>
      </c>
      <c r="G8" s="163"/>
      <c r="H8" s="178" t="e">
        <f t="shared" si="0"/>
        <v>#DIV/0!</v>
      </c>
      <c r="I8" s="179" t="s">
        <v>171</v>
      </c>
    </row>
    <row r="9" spans="1:9" ht="15.75" thickBot="1" x14ac:dyDescent="0.3">
      <c r="A9" s="62">
        <v>4</v>
      </c>
      <c r="B9" s="62"/>
      <c r="C9" s="189" t="s">
        <v>166</v>
      </c>
      <c r="D9" s="180">
        <v>60</v>
      </c>
      <c r="E9" s="181"/>
      <c r="F9" s="182" t="e">
        <f t="shared" si="1"/>
        <v>#DIV/0!</v>
      </c>
      <c r="G9" s="183"/>
      <c r="H9" s="184" t="e">
        <f t="shared" si="0"/>
        <v>#DIV/0!</v>
      </c>
      <c r="I9" s="185" t="s">
        <v>172</v>
      </c>
    </row>
    <row r="10" spans="1:9" ht="15.75" thickBot="1" x14ac:dyDescent="0.3">
      <c r="A10" s="61">
        <v>5</v>
      </c>
      <c r="B10" s="61" t="s">
        <v>2</v>
      </c>
      <c r="C10" s="186" t="s">
        <v>167</v>
      </c>
      <c r="D10" s="190">
        <v>897</v>
      </c>
      <c r="E10" s="191"/>
      <c r="F10" s="177" t="e">
        <f>D10/E10*2</f>
        <v>#DIV/0!</v>
      </c>
      <c r="G10" s="192"/>
      <c r="H10" s="193" t="e">
        <f t="shared" si="0"/>
        <v>#DIV/0!</v>
      </c>
      <c r="I10" s="102" t="s">
        <v>173</v>
      </c>
    </row>
    <row r="11" spans="1:9" x14ac:dyDescent="0.25">
      <c r="A11" s="12">
        <v>6</v>
      </c>
      <c r="B11" s="12"/>
      <c r="C11" s="47" t="s">
        <v>167</v>
      </c>
      <c r="D11" s="171">
        <v>897</v>
      </c>
      <c r="E11" s="176"/>
      <c r="F11" s="177" t="e">
        <f>D11/E11*2</f>
        <v>#DIV/0!</v>
      </c>
      <c r="G11" s="163"/>
      <c r="H11" s="178" t="e">
        <f t="shared" si="0"/>
        <v>#DIV/0!</v>
      </c>
      <c r="I11" s="179" t="s">
        <v>170</v>
      </c>
    </row>
    <row r="12" spans="1:9" x14ac:dyDescent="0.25">
      <c r="A12" s="12">
        <v>7</v>
      </c>
      <c r="B12" s="12"/>
      <c r="C12" s="47" t="s">
        <v>167</v>
      </c>
      <c r="D12" s="171">
        <v>897</v>
      </c>
      <c r="E12" s="176"/>
      <c r="F12" s="177" t="e">
        <f t="shared" si="1"/>
        <v>#DIV/0!</v>
      </c>
      <c r="G12" s="163"/>
      <c r="H12" s="178" t="e">
        <f t="shared" si="0"/>
        <v>#DIV/0!</v>
      </c>
      <c r="I12" s="179" t="s">
        <v>171</v>
      </c>
    </row>
    <row r="13" spans="1:9" ht="15.75" thickBot="1" x14ac:dyDescent="0.3">
      <c r="A13" s="62">
        <v>8</v>
      </c>
      <c r="B13" s="62"/>
      <c r="C13" s="194" t="s">
        <v>167</v>
      </c>
      <c r="D13" s="180">
        <v>897</v>
      </c>
      <c r="E13" s="181"/>
      <c r="F13" s="182" t="e">
        <f t="shared" si="1"/>
        <v>#DIV/0!</v>
      </c>
      <c r="G13" s="183"/>
      <c r="H13" s="184" t="e">
        <f t="shared" si="0"/>
        <v>#DIV/0!</v>
      </c>
      <c r="I13" s="185" t="s">
        <v>172</v>
      </c>
    </row>
    <row r="14" spans="1:9" ht="15.75" thickBot="1" x14ac:dyDescent="0.3">
      <c r="A14" s="61">
        <v>9</v>
      </c>
      <c r="B14" s="61"/>
      <c r="C14" s="97" t="s">
        <v>168</v>
      </c>
      <c r="D14" s="190">
        <v>110</v>
      </c>
      <c r="E14" s="191"/>
      <c r="F14" s="177" t="e">
        <f>D14/E14*2</f>
        <v>#DIV/0!</v>
      </c>
      <c r="G14" s="192"/>
      <c r="H14" s="193" t="e">
        <f t="shared" si="0"/>
        <v>#DIV/0!</v>
      </c>
      <c r="I14" s="102" t="s">
        <v>174</v>
      </c>
    </row>
    <row r="15" spans="1:9" x14ac:dyDescent="0.25">
      <c r="A15" s="12">
        <v>10</v>
      </c>
      <c r="B15" s="12"/>
      <c r="C15" s="47" t="s">
        <v>168</v>
      </c>
      <c r="D15" s="171">
        <v>110</v>
      </c>
      <c r="E15" s="176"/>
      <c r="F15" s="177" t="e">
        <f>D15/E15*2</f>
        <v>#DIV/0!</v>
      </c>
      <c r="G15" s="163"/>
      <c r="H15" s="178" t="e">
        <f t="shared" si="0"/>
        <v>#DIV/0!</v>
      </c>
      <c r="I15" s="179" t="s">
        <v>170</v>
      </c>
    </row>
    <row r="16" spans="1:9" x14ac:dyDescent="0.25">
      <c r="A16" s="12">
        <v>11</v>
      </c>
      <c r="B16" s="12"/>
      <c r="C16" s="47" t="s">
        <v>168</v>
      </c>
      <c r="D16" s="171">
        <v>110</v>
      </c>
      <c r="E16" s="176"/>
      <c r="F16" s="177" t="e">
        <f t="shared" si="1"/>
        <v>#DIV/0!</v>
      </c>
      <c r="G16" s="163"/>
      <c r="H16" s="178" t="e">
        <f t="shared" si="0"/>
        <v>#DIV/0!</v>
      </c>
      <c r="I16" s="179" t="s">
        <v>171</v>
      </c>
    </row>
    <row r="17" spans="1:9" ht="15.75" thickBot="1" x14ac:dyDescent="0.3">
      <c r="A17" s="62">
        <v>12</v>
      </c>
      <c r="B17" s="62"/>
      <c r="C17" s="194" t="s">
        <v>168</v>
      </c>
      <c r="D17" s="180">
        <v>110</v>
      </c>
      <c r="E17" s="181"/>
      <c r="F17" s="182" t="e">
        <f t="shared" si="1"/>
        <v>#DIV/0!</v>
      </c>
      <c r="G17" s="183"/>
      <c r="H17" s="184" t="e">
        <f t="shared" si="0"/>
        <v>#DIV/0!</v>
      </c>
      <c r="I17" s="185" t="s">
        <v>172</v>
      </c>
    </row>
    <row r="18" spans="1:9" ht="15.75" thickBot="1" x14ac:dyDescent="0.3">
      <c r="A18" s="61">
        <v>13</v>
      </c>
      <c r="B18" s="61"/>
      <c r="C18" s="97" t="s">
        <v>169</v>
      </c>
      <c r="D18" s="190">
        <v>1017</v>
      </c>
      <c r="E18" s="191"/>
      <c r="F18" s="177" t="e">
        <f>D18/E18*2</f>
        <v>#DIV/0!</v>
      </c>
      <c r="G18" s="192"/>
      <c r="H18" s="193" t="e">
        <f t="shared" si="0"/>
        <v>#DIV/0!</v>
      </c>
      <c r="I18" s="102" t="s">
        <v>174</v>
      </c>
    </row>
    <row r="19" spans="1:9" x14ac:dyDescent="0.25">
      <c r="A19" s="12">
        <v>14</v>
      </c>
      <c r="B19" s="12"/>
      <c r="C19" s="47" t="s">
        <v>169</v>
      </c>
      <c r="D19" s="171">
        <v>1017</v>
      </c>
      <c r="E19" s="176"/>
      <c r="F19" s="177" t="e">
        <f>D19/E19*2</f>
        <v>#DIV/0!</v>
      </c>
      <c r="G19" s="163"/>
      <c r="H19" s="178" t="e">
        <f t="shared" si="0"/>
        <v>#DIV/0!</v>
      </c>
      <c r="I19" s="179" t="s">
        <v>170</v>
      </c>
    </row>
    <row r="20" spans="1:9" x14ac:dyDescent="0.25">
      <c r="A20" s="12">
        <v>15</v>
      </c>
      <c r="B20" s="12"/>
      <c r="C20" s="47" t="s">
        <v>169</v>
      </c>
      <c r="D20" s="171">
        <v>1017</v>
      </c>
      <c r="E20" s="176"/>
      <c r="F20" s="177" t="e">
        <f t="shared" si="1"/>
        <v>#DIV/0!</v>
      </c>
      <c r="G20" s="163"/>
      <c r="H20" s="178" t="e">
        <f t="shared" si="0"/>
        <v>#DIV/0!</v>
      </c>
      <c r="I20" s="179" t="s">
        <v>171</v>
      </c>
    </row>
    <row r="21" spans="1:9" ht="15.75" thickBot="1" x14ac:dyDescent="0.3">
      <c r="A21" s="62">
        <v>16</v>
      </c>
      <c r="B21" s="62"/>
      <c r="C21" s="194" t="s">
        <v>169</v>
      </c>
      <c r="D21" s="180">
        <v>1017</v>
      </c>
      <c r="E21" s="181"/>
      <c r="F21" s="182" t="e">
        <f t="shared" si="1"/>
        <v>#DIV/0!</v>
      </c>
      <c r="G21" s="183"/>
      <c r="H21" s="184" t="e">
        <f t="shared" si="0"/>
        <v>#DIV/0!</v>
      </c>
      <c r="I21" s="185" t="s">
        <v>172</v>
      </c>
    </row>
    <row r="22" spans="1:9" ht="15.75" thickBot="1" x14ac:dyDescent="0.3">
      <c r="A22" s="61">
        <v>17</v>
      </c>
      <c r="B22" s="61" t="s">
        <v>2</v>
      </c>
      <c r="C22" s="97" t="s">
        <v>61</v>
      </c>
      <c r="D22" s="190"/>
      <c r="E22" s="195"/>
      <c r="F22" s="110"/>
      <c r="G22" s="159"/>
      <c r="H22" s="196"/>
      <c r="I22" s="197"/>
    </row>
    <row r="23" spans="1:9" ht="15.75" thickBot="1" x14ac:dyDescent="0.3">
      <c r="A23" s="12">
        <v>18</v>
      </c>
      <c r="B23" s="12"/>
      <c r="C23" s="47" t="s">
        <v>175</v>
      </c>
      <c r="D23" s="198"/>
      <c r="E23" s="243" t="s">
        <v>176</v>
      </c>
      <c r="F23" s="243"/>
      <c r="G23" s="244"/>
      <c r="H23" s="167"/>
      <c r="I23" s="102"/>
    </row>
    <row r="24" spans="1:9" x14ac:dyDescent="0.25">
      <c r="A24" s="12">
        <v>19</v>
      </c>
      <c r="B24" s="2"/>
      <c r="C24" s="168"/>
      <c r="D24" s="169"/>
      <c r="E24" s="168"/>
      <c r="F24" s="168"/>
      <c r="G24" s="168"/>
      <c r="H24" s="168"/>
      <c r="I24" s="170"/>
    </row>
    <row r="25" spans="1:9" ht="15" customHeight="1" x14ac:dyDescent="0.25">
      <c r="A25" s="12">
        <v>20</v>
      </c>
      <c r="B25" s="221"/>
      <c r="C25" s="222" t="s">
        <v>64</v>
      </c>
      <c r="D25" s="223"/>
      <c r="E25" s="224" t="s">
        <v>62</v>
      </c>
      <c r="F25" s="225"/>
      <c r="G25" s="225"/>
      <c r="H25" s="226"/>
      <c r="I25" s="233"/>
    </row>
    <row r="26" spans="1:9" ht="15" customHeight="1" x14ac:dyDescent="0.25">
      <c r="A26" s="12">
        <v>21</v>
      </c>
      <c r="B26" s="221"/>
      <c r="C26" s="236" t="s">
        <v>65</v>
      </c>
      <c r="D26" s="237"/>
      <c r="E26" s="227"/>
      <c r="F26" s="228"/>
      <c r="G26" s="228"/>
      <c r="H26" s="229"/>
      <c r="I26" s="234"/>
    </row>
    <row r="27" spans="1:9" x14ac:dyDescent="0.25">
      <c r="A27" s="12">
        <v>22</v>
      </c>
      <c r="B27" s="2"/>
      <c r="C27" s="238"/>
      <c r="D27" s="239"/>
      <c r="E27" s="230"/>
      <c r="F27" s="231"/>
      <c r="G27" s="231"/>
      <c r="H27" s="232"/>
      <c r="I27" s="235"/>
    </row>
    <row r="28" spans="1:9" ht="15.75" thickBot="1" x14ac:dyDescent="0.3">
      <c r="A28" s="47"/>
      <c r="B28" s="2"/>
      <c r="C28" s="240"/>
      <c r="D28" s="240"/>
      <c r="E28" s="2"/>
      <c r="F28" s="2"/>
      <c r="G28" s="2"/>
      <c r="H28" s="2"/>
      <c r="I28" s="119" t="s">
        <v>63</v>
      </c>
    </row>
    <row r="29" spans="1:9" ht="15.75" thickBot="1" x14ac:dyDescent="0.3">
      <c r="A29" s="12" t="s">
        <v>1</v>
      </c>
      <c r="B29" s="12"/>
      <c r="C29" s="23" t="s">
        <v>177</v>
      </c>
      <c r="D29" s="50">
        <f>SUM(D6,D10,D14,D18)</f>
        <v>2084</v>
      </c>
      <c r="E29" s="24"/>
      <c r="F29" s="25" t="e">
        <f>SUM(F6,F10,F14,F18)</f>
        <v>#DIV/0!</v>
      </c>
      <c r="G29" s="160"/>
      <c r="H29" s="122" t="e">
        <f>SUM(H6,H10,H14,H18,H23)</f>
        <v>#DIV/0!</v>
      </c>
      <c r="I29" s="123" t="s">
        <v>182</v>
      </c>
    </row>
    <row r="30" spans="1:9" s="4" customFormat="1" ht="4.5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s="4" customFormat="1" ht="11.25" x14ac:dyDescent="0.2">
      <c r="D31" s="5"/>
      <c r="E31" s="45"/>
      <c r="F31" s="45"/>
      <c r="G31" s="5"/>
      <c r="H31" s="5"/>
    </row>
    <row r="32" spans="1:9" s="4" customFormat="1" ht="11.25" x14ac:dyDescent="0.2">
      <c r="A32" s="5"/>
      <c r="B32" s="5"/>
      <c r="D32" s="5"/>
      <c r="E32" s="5"/>
      <c r="F32" s="5"/>
      <c r="G32" s="5"/>
      <c r="H32" s="5"/>
    </row>
    <row r="33" spans="1:9" s="4" customFormat="1" ht="11.25" x14ac:dyDescent="0.2">
      <c r="C33" s="28" t="s">
        <v>134</v>
      </c>
    </row>
    <row r="34" spans="1:9" s="4" customFormat="1" ht="11.25" customHeight="1" x14ac:dyDescent="0.2"/>
    <row r="35" spans="1:9" s="4" customFormat="1" ht="11.25" x14ac:dyDescent="0.2">
      <c r="A35" s="56"/>
      <c r="B35" s="56"/>
      <c r="C35" s="31" t="s">
        <v>133</v>
      </c>
      <c r="I35" s="241"/>
    </row>
    <row r="36" spans="1:9" s="4" customFormat="1" ht="3" customHeight="1" x14ac:dyDescent="0.2">
      <c r="A36" s="56"/>
      <c r="B36" s="56"/>
      <c r="C36" s="31"/>
      <c r="I36" s="241"/>
    </row>
    <row r="37" spans="1:9" s="4" customFormat="1" ht="11.25" x14ac:dyDescent="0.2">
      <c r="A37" s="56"/>
      <c r="B37" s="56"/>
      <c r="I37" s="241"/>
    </row>
    <row r="38" spans="1:9" s="4" customFormat="1" ht="11.25" x14ac:dyDescent="0.2">
      <c r="C38" s="4" t="s">
        <v>183</v>
      </c>
    </row>
  </sheetData>
  <mergeCells count="23">
    <mergeCell ref="C28:D28"/>
    <mergeCell ref="I35:I37"/>
    <mergeCell ref="G3:G5"/>
    <mergeCell ref="H3:H5"/>
    <mergeCell ref="I3:I5"/>
    <mergeCell ref="E23:G23"/>
    <mergeCell ref="F3:F5"/>
    <mergeCell ref="B25:B26"/>
    <mergeCell ref="C25:D25"/>
    <mergeCell ref="E25:H27"/>
    <mergeCell ref="I25:I27"/>
    <mergeCell ref="C26:D27"/>
    <mergeCell ref="A3:A5"/>
    <mergeCell ref="B3:B5"/>
    <mergeCell ref="C3:C5"/>
    <mergeCell ref="D3:D5"/>
    <mergeCell ref="E3:E5"/>
    <mergeCell ref="A1:C1"/>
    <mergeCell ref="E1:F1"/>
    <mergeCell ref="G1:H1"/>
    <mergeCell ref="A2:C2"/>
    <mergeCell ref="E2:F2"/>
    <mergeCell ref="G2:H2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vitrages / strores
Fenêtres&amp;C&amp;16Union Postale Universelle
&amp;"-,Gras"Lot 30&amp;R&amp;16Feuillet A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7B55-113F-48A7-84ED-E413E7DDFA58}">
  <dimension ref="A1:I38"/>
  <sheetViews>
    <sheetView showGridLines="0" view="pageLayout" zoomScale="85" zoomScaleNormal="100" zoomScalePageLayoutView="85" workbookViewId="0">
      <selection sqref="A1:C1"/>
    </sheetView>
  </sheetViews>
  <sheetFormatPr baseColWidth="10" defaultColWidth="11.42578125" defaultRowHeight="15" x14ac:dyDescent="0.25"/>
  <cols>
    <col min="1" max="2" width="3.5703125" style="1" customWidth="1"/>
    <col min="3" max="3" width="40.7109375" style="1" customWidth="1"/>
    <col min="4" max="4" width="14.42578125" style="1" customWidth="1"/>
    <col min="5" max="8" width="10.5703125" style="1" customWidth="1"/>
    <col min="9" max="9" width="32.5703125" style="1" customWidth="1"/>
    <col min="10" max="16384" width="11.42578125" style="1"/>
  </cols>
  <sheetData>
    <row r="1" spans="1:9" ht="12" customHeight="1" x14ac:dyDescent="0.25">
      <c r="A1" s="210">
        <v>1</v>
      </c>
      <c r="B1" s="212"/>
      <c r="C1" s="211"/>
      <c r="D1" s="59">
        <v>5</v>
      </c>
      <c r="E1" s="210">
        <v>6</v>
      </c>
      <c r="F1" s="211"/>
      <c r="G1" s="210">
        <v>7</v>
      </c>
      <c r="H1" s="211"/>
      <c r="I1" s="59">
        <v>8</v>
      </c>
    </row>
    <row r="2" spans="1:9" ht="10.5" customHeight="1" x14ac:dyDescent="0.25">
      <c r="A2" s="208" t="s">
        <v>13</v>
      </c>
      <c r="B2" s="213"/>
      <c r="C2" s="209"/>
      <c r="D2" s="11" t="s">
        <v>15</v>
      </c>
      <c r="E2" s="208" t="s">
        <v>15</v>
      </c>
      <c r="F2" s="209"/>
      <c r="G2" s="208" t="s">
        <v>16</v>
      </c>
      <c r="H2" s="209"/>
      <c r="I2" s="11" t="s">
        <v>17</v>
      </c>
    </row>
    <row r="3" spans="1:9" x14ac:dyDescent="0.25">
      <c r="A3" s="205" t="s">
        <v>12</v>
      </c>
      <c r="B3" s="218"/>
      <c r="C3" s="205" t="s">
        <v>25</v>
      </c>
      <c r="D3" s="206" t="s">
        <v>162</v>
      </c>
      <c r="E3" s="206" t="s">
        <v>136</v>
      </c>
      <c r="F3" s="206" t="s">
        <v>163</v>
      </c>
      <c r="G3" s="206" t="s">
        <v>126</v>
      </c>
      <c r="H3" s="206" t="s">
        <v>164</v>
      </c>
      <c r="I3" s="242" t="s">
        <v>165</v>
      </c>
    </row>
    <row r="4" spans="1:9" x14ac:dyDescent="0.25">
      <c r="A4" s="205"/>
      <c r="B4" s="219"/>
      <c r="C4" s="205"/>
      <c r="D4" s="206"/>
      <c r="E4" s="206"/>
      <c r="F4" s="206"/>
      <c r="G4" s="206"/>
      <c r="H4" s="206"/>
      <c r="I4" s="242"/>
    </row>
    <row r="5" spans="1:9" ht="15.75" thickBot="1" x14ac:dyDescent="0.3">
      <c r="A5" s="205"/>
      <c r="B5" s="220"/>
      <c r="C5" s="205"/>
      <c r="D5" s="206"/>
      <c r="E5" s="214"/>
      <c r="F5" s="214"/>
      <c r="G5" s="214"/>
      <c r="H5" s="214"/>
      <c r="I5" s="242"/>
    </row>
    <row r="6" spans="1:9" ht="15.75" thickBot="1" x14ac:dyDescent="0.3">
      <c r="A6" s="12">
        <v>1</v>
      </c>
      <c r="B6" s="12"/>
      <c r="C6" s="245" t="s">
        <v>184</v>
      </c>
      <c r="D6" s="171">
        <v>100</v>
      </c>
      <c r="E6" s="172"/>
      <c r="F6" s="173" t="e">
        <f>D6/E6*2</f>
        <v>#DIV/0!</v>
      </c>
      <c r="G6" s="174"/>
      <c r="H6" s="167" t="e">
        <f>F6*G6</f>
        <v>#DIV/0!</v>
      </c>
      <c r="I6" s="175" t="s">
        <v>173</v>
      </c>
    </row>
    <row r="7" spans="1:9" x14ac:dyDescent="0.25">
      <c r="A7" s="12">
        <v>2</v>
      </c>
      <c r="B7" s="61" t="s">
        <v>2</v>
      </c>
      <c r="C7" s="246"/>
      <c r="D7" s="171">
        <v>100</v>
      </c>
      <c r="E7" s="176"/>
      <c r="F7" s="177" t="e">
        <f>D7/E7*2</f>
        <v>#DIV/0!</v>
      </c>
      <c r="G7" s="163"/>
      <c r="H7" s="178" t="e">
        <f t="shared" ref="H7:H9" si="0">F7*G7</f>
        <v>#DIV/0!</v>
      </c>
      <c r="I7" s="179" t="s">
        <v>170</v>
      </c>
    </row>
    <row r="8" spans="1:9" x14ac:dyDescent="0.25">
      <c r="A8" s="12">
        <v>3</v>
      </c>
      <c r="B8" s="12"/>
      <c r="C8" s="246"/>
      <c r="D8" s="171">
        <v>100</v>
      </c>
      <c r="E8" s="176"/>
      <c r="F8" s="177" t="e">
        <f t="shared" ref="F8:F9" si="1">D8/E8</f>
        <v>#DIV/0!</v>
      </c>
      <c r="G8" s="163"/>
      <c r="H8" s="178" t="e">
        <f t="shared" si="0"/>
        <v>#DIV/0!</v>
      </c>
      <c r="I8" s="179" t="s">
        <v>171</v>
      </c>
    </row>
    <row r="9" spans="1:9" ht="15.75" thickBot="1" x14ac:dyDescent="0.3">
      <c r="A9" s="62">
        <v>4</v>
      </c>
      <c r="B9" s="62"/>
      <c r="C9" s="247"/>
      <c r="D9" s="180">
        <v>100</v>
      </c>
      <c r="E9" s="181"/>
      <c r="F9" s="182" t="e">
        <f t="shared" si="1"/>
        <v>#DIV/0!</v>
      </c>
      <c r="G9" s="183"/>
      <c r="H9" s="184" t="e">
        <f t="shared" si="0"/>
        <v>#DIV/0!</v>
      </c>
      <c r="I9" s="185" t="s">
        <v>172</v>
      </c>
    </row>
    <row r="10" spans="1:9" x14ac:dyDescent="0.25">
      <c r="A10" s="61">
        <v>5</v>
      </c>
      <c r="B10" s="61" t="s">
        <v>2</v>
      </c>
      <c r="C10" s="186" t="s">
        <v>185</v>
      </c>
      <c r="D10" s="99"/>
      <c r="E10" s="159"/>
      <c r="F10" s="110"/>
      <c r="G10" s="159"/>
      <c r="H10" s="187"/>
      <c r="I10" s="188"/>
    </row>
    <row r="11" spans="1:9" x14ac:dyDescent="0.25">
      <c r="A11" s="12">
        <v>6</v>
      </c>
      <c r="B11" s="12"/>
      <c r="C11" s="47"/>
      <c r="D11" s="88"/>
      <c r="E11" s="96"/>
      <c r="F11" s="91"/>
      <c r="G11" s="96"/>
      <c r="H11" s="92"/>
      <c r="I11" s="165"/>
    </row>
    <row r="12" spans="1:9" x14ac:dyDescent="0.25">
      <c r="A12" s="12">
        <v>7</v>
      </c>
      <c r="B12" s="12"/>
      <c r="C12" s="47"/>
      <c r="D12" s="88"/>
      <c r="E12" s="96"/>
      <c r="F12" s="91"/>
      <c r="G12" s="96"/>
      <c r="H12" s="92"/>
      <c r="I12" s="165"/>
    </row>
    <row r="13" spans="1:9" x14ac:dyDescent="0.25">
      <c r="A13" s="12">
        <v>8</v>
      </c>
      <c r="B13" s="12"/>
      <c r="C13" s="47"/>
      <c r="D13" s="88"/>
      <c r="E13" s="96"/>
      <c r="F13" s="91"/>
      <c r="G13" s="96"/>
      <c r="H13" s="92"/>
      <c r="I13" s="165"/>
    </row>
    <row r="14" spans="1:9" x14ac:dyDescent="0.25">
      <c r="A14" s="12">
        <v>9</v>
      </c>
      <c r="B14" s="12"/>
      <c r="C14" s="47"/>
      <c r="D14" s="88"/>
      <c r="E14" s="96"/>
      <c r="F14" s="91"/>
      <c r="G14" s="96"/>
      <c r="H14" s="92"/>
      <c r="I14" s="166"/>
    </row>
    <row r="15" spans="1:9" x14ac:dyDescent="0.25">
      <c r="A15" s="12">
        <v>10</v>
      </c>
      <c r="B15" s="12"/>
      <c r="C15" s="47"/>
      <c r="D15" s="88"/>
      <c r="E15" s="96"/>
      <c r="F15" s="91"/>
      <c r="G15" s="96"/>
      <c r="H15" s="92"/>
      <c r="I15" s="165"/>
    </row>
    <row r="16" spans="1:9" x14ac:dyDescent="0.25">
      <c r="A16" s="12">
        <v>11</v>
      </c>
      <c r="B16" s="12"/>
      <c r="C16" s="47"/>
      <c r="D16" s="88"/>
      <c r="E16" s="96"/>
      <c r="F16" s="91"/>
      <c r="G16" s="96"/>
      <c r="H16" s="92"/>
      <c r="I16" s="165"/>
    </row>
    <row r="17" spans="1:9" x14ac:dyDescent="0.25">
      <c r="A17" s="12">
        <v>12</v>
      </c>
      <c r="B17" s="12"/>
      <c r="C17" s="47"/>
      <c r="D17" s="88"/>
      <c r="E17" s="96"/>
      <c r="F17" s="91"/>
      <c r="G17" s="96"/>
      <c r="H17" s="92"/>
      <c r="I17" s="165"/>
    </row>
    <row r="18" spans="1:9" x14ac:dyDescent="0.25">
      <c r="A18" s="12">
        <v>13</v>
      </c>
      <c r="B18" s="12"/>
      <c r="C18" s="47"/>
      <c r="D18" s="88"/>
      <c r="E18" s="96"/>
      <c r="F18" s="91"/>
      <c r="G18" s="96"/>
      <c r="H18" s="92"/>
      <c r="I18" s="166"/>
    </row>
    <row r="19" spans="1:9" x14ac:dyDescent="0.25">
      <c r="A19" s="12">
        <v>14</v>
      </c>
      <c r="B19" s="12"/>
      <c r="C19" s="47"/>
      <c r="D19" s="88"/>
      <c r="E19" s="96"/>
      <c r="F19" s="91"/>
      <c r="G19" s="96"/>
      <c r="H19" s="92"/>
      <c r="I19" s="165"/>
    </row>
    <row r="20" spans="1:9" x14ac:dyDescent="0.25">
      <c r="A20" s="12">
        <v>15</v>
      </c>
      <c r="B20" s="12"/>
      <c r="C20" s="47"/>
      <c r="D20" s="88"/>
      <c r="E20" s="96"/>
      <c r="F20" s="91"/>
      <c r="G20" s="96"/>
      <c r="H20" s="92"/>
      <c r="I20" s="165"/>
    </row>
    <row r="21" spans="1:9" x14ac:dyDescent="0.25">
      <c r="A21" s="12">
        <v>16</v>
      </c>
      <c r="B21" s="12"/>
      <c r="C21" s="47"/>
      <c r="D21" s="88"/>
      <c r="E21" s="96"/>
      <c r="F21" s="91"/>
      <c r="G21" s="96"/>
      <c r="H21" s="92"/>
      <c r="I21" s="165"/>
    </row>
    <row r="22" spans="1:9" ht="15.75" thickBot="1" x14ac:dyDescent="0.3">
      <c r="A22" s="12">
        <v>17</v>
      </c>
      <c r="B22" s="12"/>
      <c r="C22" s="47"/>
      <c r="D22" s="88"/>
      <c r="E22" s="96"/>
      <c r="F22" s="91"/>
      <c r="G22" s="96"/>
      <c r="H22" s="134"/>
      <c r="I22" s="96"/>
    </row>
    <row r="23" spans="1:9" ht="15.75" thickBot="1" x14ac:dyDescent="0.3">
      <c r="A23" s="61">
        <v>18</v>
      </c>
      <c r="B23" s="61"/>
      <c r="C23" s="97" t="s">
        <v>175</v>
      </c>
      <c r="D23" s="104"/>
      <c r="E23" s="248" t="s">
        <v>176</v>
      </c>
      <c r="F23" s="248"/>
      <c r="G23" s="249"/>
      <c r="H23" s="167"/>
      <c r="I23" s="102"/>
    </row>
    <row r="24" spans="1:9" x14ac:dyDescent="0.25">
      <c r="A24" s="12">
        <v>19</v>
      </c>
      <c r="B24" s="2"/>
      <c r="C24" s="168"/>
      <c r="D24" s="169"/>
      <c r="E24" s="168" t="s">
        <v>6</v>
      </c>
      <c r="F24" s="168"/>
      <c r="G24" s="168"/>
      <c r="H24" s="168"/>
      <c r="I24" s="170"/>
    </row>
    <row r="25" spans="1:9" ht="15" customHeight="1" x14ac:dyDescent="0.25">
      <c r="A25" s="12">
        <v>20</v>
      </c>
      <c r="B25" s="221"/>
      <c r="C25" s="222" t="s">
        <v>64</v>
      </c>
      <c r="D25" s="223"/>
      <c r="E25" s="224" t="s">
        <v>62</v>
      </c>
      <c r="F25" s="225"/>
      <c r="G25" s="225"/>
      <c r="H25" s="226"/>
      <c r="I25" s="233"/>
    </row>
    <row r="26" spans="1:9" ht="15" customHeight="1" x14ac:dyDescent="0.25">
      <c r="A26" s="12">
        <v>21</v>
      </c>
      <c r="B26" s="221"/>
      <c r="C26" s="236" t="s">
        <v>65</v>
      </c>
      <c r="D26" s="237"/>
      <c r="E26" s="227"/>
      <c r="F26" s="228"/>
      <c r="G26" s="228"/>
      <c r="H26" s="229"/>
      <c r="I26" s="234"/>
    </row>
    <row r="27" spans="1:9" x14ac:dyDescent="0.25">
      <c r="A27" s="12">
        <v>22</v>
      </c>
      <c r="B27" s="2"/>
      <c r="C27" s="238"/>
      <c r="D27" s="239"/>
      <c r="E27" s="230"/>
      <c r="F27" s="231"/>
      <c r="G27" s="231"/>
      <c r="H27" s="232"/>
      <c r="I27" s="235"/>
    </row>
    <row r="28" spans="1:9" ht="15.75" thickBot="1" x14ac:dyDescent="0.3">
      <c r="A28" s="47"/>
      <c r="B28" s="2"/>
      <c r="C28" s="240"/>
      <c r="D28" s="240"/>
      <c r="E28" s="2"/>
      <c r="F28" s="2"/>
      <c r="G28" s="2"/>
      <c r="H28" s="2"/>
      <c r="I28" s="119" t="s">
        <v>187</v>
      </c>
    </row>
    <row r="29" spans="1:9" ht="15.75" thickBot="1" x14ac:dyDescent="0.3">
      <c r="A29" s="12" t="s">
        <v>1</v>
      </c>
      <c r="B29" s="12"/>
      <c r="C29" s="23" t="s">
        <v>186</v>
      </c>
      <c r="D29" s="50">
        <f>SUM(D6,D10,D14,D18)</f>
        <v>100</v>
      </c>
      <c r="E29" s="24"/>
      <c r="F29" s="25" t="e">
        <f>SUM(F6,)</f>
        <v>#DIV/0!</v>
      </c>
      <c r="G29" s="160"/>
      <c r="H29" s="122" t="e">
        <f>SUM(H6,H23)</f>
        <v>#DIV/0!</v>
      </c>
      <c r="I29" s="123" t="s">
        <v>182</v>
      </c>
    </row>
    <row r="30" spans="1:9" s="4" customFormat="1" ht="4.5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s="4" customFormat="1" ht="11.25" x14ac:dyDescent="0.2">
      <c r="D31" s="5"/>
      <c r="E31" s="45"/>
      <c r="F31" s="45"/>
      <c r="G31" s="5"/>
      <c r="H31" s="5"/>
    </row>
    <row r="32" spans="1:9" s="4" customFormat="1" ht="11.25" x14ac:dyDescent="0.2">
      <c r="A32" s="5"/>
      <c r="B32" s="5"/>
      <c r="D32" s="5"/>
      <c r="E32" s="5"/>
      <c r="F32" s="5"/>
      <c r="G32" s="5"/>
      <c r="H32" s="5"/>
    </row>
    <row r="33" spans="1:9" s="4" customFormat="1" ht="11.25" x14ac:dyDescent="0.2">
      <c r="C33" s="28" t="s">
        <v>134</v>
      </c>
    </row>
    <row r="34" spans="1:9" s="4" customFormat="1" ht="11.25" customHeight="1" x14ac:dyDescent="0.2"/>
    <row r="35" spans="1:9" s="4" customFormat="1" ht="11.25" x14ac:dyDescent="0.2">
      <c r="A35" s="56"/>
      <c r="B35" s="56"/>
      <c r="C35" s="31" t="s">
        <v>133</v>
      </c>
      <c r="I35" s="241"/>
    </row>
    <row r="36" spans="1:9" s="4" customFormat="1" ht="3" customHeight="1" x14ac:dyDescent="0.2">
      <c r="A36" s="56"/>
      <c r="B36" s="56"/>
      <c r="C36" s="31"/>
      <c r="I36" s="241"/>
    </row>
    <row r="37" spans="1:9" s="4" customFormat="1" ht="11.25" x14ac:dyDescent="0.2">
      <c r="A37" s="56"/>
      <c r="B37" s="56"/>
      <c r="I37" s="241"/>
    </row>
    <row r="38" spans="1:9" s="4" customFormat="1" ht="11.25" x14ac:dyDescent="0.2">
      <c r="C38" s="4" t="s">
        <v>183</v>
      </c>
    </row>
  </sheetData>
  <mergeCells count="24">
    <mergeCell ref="C28:D28"/>
    <mergeCell ref="I35:I37"/>
    <mergeCell ref="C6:C9"/>
    <mergeCell ref="G3:G5"/>
    <mergeCell ref="H3:H5"/>
    <mergeCell ref="I3:I5"/>
    <mergeCell ref="E23:G23"/>
    <mergeCell ref="F3:F5"/>
    <mergeCell ref="B25:B26"/>
    <mergeCell ref="C25:D25"/>
    <mergeCell ref="E25:H27"/>
    <mergeCell ref="I25:I27"/>
    <mergeCell ref="C26:D27"/>
    <mergeCell ref="A3:A5"/>
    <mergeCell ref="B3:B5"/>
    <mergeCell ref="C3:C5"/>
    <mergeCell ref="D3:D5"/>
    <mergeCell ref="E3:E5"/>
    <mergeCell ref="A1:C1"/>
    <mergeCell ref="E1:F1"/>
    <mergeCell ref="G1:H1"/>
    <mergeCell ref="A2:C2"/>
    <mergeCell ref="E2:F2"/>
    <mergeCell ref="G2:H2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vitrages / strores
Vitrage intérieur&amp;C&amp;16Union Postale Universelle
&amp;"-,Gras"Lot 31&amp;R&amp;16Feuillet A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076A-5070-4C8C-95AF-19DCBCCC4AB1}">
  <dimension ref="A1:I38"/>
  <sheetViews>
    <sheetView showGridLines="0" view="pageLayout" zoomScale="85" zoomScaleNormal="100" zoomScalePageLayoutView="85" workbookViewId="0">
      <selection sqref="A1:C1"/>
    </sheetView>
  </sheetViews>
  <sheetFormatPr baseColWidth="10" defaultColWidth="11.42578125" defaultRowHeight="15" x14ac:dyDescent="0.25"/>
  <cols>
    <col min="1" max="2" width="3.5703125" style="1" customWidth="1"/>
    <col min="3" max="3" width="40.7109375" style="1" customWidth="1"/>
    <col min="4" max="4" width="14.42578125" style="1" customWidth="1"/>
    <col min="5" max="8" width="10.5703125" style="1" customWidth="1"/>
    <col min="9" max="9" width="31.85546875" style="1" customWidth="1"/>
    <col min="10" max="16384" width="11.42578125" style="1"/>
  </cols>
  <sheetData>
    <row r="1" spans="1:9" ht="12" customHeight="1" x14ac:dyDescent="0.25">
      <c r="A1" s="210">
        <v>1</v>
      </c>
      <c r="B1" s="212"/>
      <c r="C1" s="211"/>
      <c r="D1" s="59">
        <v>5</v>
      </c>
      <c r="E1" s="210">
        <v>6</v>
      </c>
      <c r="F1" s="211"/>
      <c r="G1" s="210">
        <v>7</v>
      </c>
      <c r="H1" s="211"/>
      <c r="I1" s="59">
        <v>8</v>
      </c>
    </row>
    <row r="2" spans="1:9" ht="10.5" customHeight="1" x14ac:dyDescent="0.25">
      <c r="A2" s="208" t="s">
        <v>13</v>
      </c>
      <c r="B2" s="213"/>
      <c r="C2" s="209"/>
      <c r="D2" s="11" t="s">
        <v>15</v>
      </c>
      <c r="E2" s="208" t="s">
        <v>15</v>
      </c>
      <c r="F2" s="209"/>
      <c r="G2" s="208" t="s">
        <v>16</v>
      </c>
      <c r="H2" s="209"/>
      <c r="I2" s="11" t="s">
        <v>17</v>
      </c>
    </row>
    <row r="3" spans="1:9" x14ac:dyDescent="0.25">
      <c r="A3" s="205" t="s">
        <v>12</v>
      </c>
      <c r="B3" s="218"/>
      <c r="C3" s="205" t="s">
        <v>25</v>
      </c>
      <c r="D3" s="206" t="s">
        <v>162</v>
      </c>
      <c r="E3" s="206" t="s">
        <v>136</v>
      </c>
      <c r="F3" s="206" t="s">
        <v>163</v>
      </c>
      <c r="G3" s="206" t="s">
        <v>126</v>
      </c>
      <c r="H3" s="206" t="s">
        <v>164</v>
      </c>
      <c r="I3" s="242" t="s">
        <v>165</v>
      </c>
    </row>
    <row r="4" spans="1:9" x14ac:dyDescent="0.25">
      <c r="A4" s="205"/>
      <c r="B4" s="219"/>
      <c r="C4" s="205"/>
      <c r="D4" s="206"/>
      <c r="E4" s="206"/>
      <c r="F4" s="206"/>
      <c r="G4" s="206"/>
      <c r="H4" s="206"/>
      <c r="I4" s="242"/>
    </row>
    <row r="5" spans="1:9" x14ac:dyDescent="0.25">
      <c r="A5" s="205"/>
      <c r="B5" s="219"/>
      <c r="C5" s="218"/>
      <c r="D5" s="214"/>
      <c r="E5" s="214"/>
      <c r="F5" s="214"/>
      <c r="G5" s="214"/>
      <c r="H5" s="214"/>
      <c r="I5" s="242"/>
    </row>
    <row r="6" spans="1:9" ht="15" customHeight="1" x14ac:dyDescent="0.25">
      <c r="A6" s="12">
        <v>1</v>
      </c>
      <c r="B6" s="12" t="s">
        <v>2</v>
      </c>
      <c r="C6" s="2" t="s">
        <v>68</v>
      </c>
      <c r="D6" s="88"/>
      <c r="E6" s="96"/>
      <c r="F6" s="91"/>
      <c r="G6" s="96"/>
      <c r="H6" s="92"/>
      <c r="I6" s="161"/>
    </row>
    <row r="7" spans="1:9" x14ac:dyDescent="0.25">
      <c r="A7" s="12">
        <v>2</v>
      </c>
      <c r="B7" s="12"/>
      <c r="C7" s="2" t="s">
        <v>69</v>
      </c>
      <c r="D7" s="88">
        <v>1800</v>
      </c>
      <c r="E7" s="163"/>
      <c r="F7" s="164" t="e">
        <f>D7/E7*2</f>
        <v>#DIV/0!</v>
      </c>
      <c r="G7" s="163"/>
      <c r="H7" s="93" t="e">
        <f t="shared" ref="H7:H10" si="0">F7*G7</f>
        <v>#DIV/0!</v>
      </c>
      <c r="I7" s="161" t="s">
        <v>67</v>
      </c>
    </row>
    <row r="8" spans="1:9" x14ac:dyDescent="0.25">
      <c r="A8" s="12">
        <v>3</v>
      </c>
      <c r="B8" s="12"/>
      <c r="C8" s="2" t="s">
        <v>188</v>
      </c>
      <c r="D8" s="88">
        <v>4</v>
      </c>
      <c r="E8" s="163"/>
      <c r="F8" s="164" t="e">
        <f t="shared" ref="F8:F10" si="1">D8/E8*2</f>
        <v>#DIV/0!</v>
      </c>
      <c r="G8" s="163"/>
      <c r="H8" s="93" t="e">
        <f t="shared" si="0"/>
        <v>#DIV/0!</v>
      </c>
      <c r="I8" s="161" t="s">
        <v>67</v>
      </c>
    </row>
    <row r="9" spans="1:9" x14ac:dyDescent="0.25">
      <c r="A9" s="12">
        <v>4</v>
      </c>
      <c r="B9" s="12"/>
      <c r="C9" s="2" t="s">
        <v>189</v>
      </c>
      <c r="D9" s="88">
        <v>16</v>
      </c>
      <c r="E9" s="163"/>
      <c r="F9" s="164" t="e">
        <f t="shared" si="1"/>
        <v>#DIV/0!</v>
      </c>
      <c r="G9" s="163"/>
      <c r="H9" s="93" t="e">
        <f t="shared" si="0"/>
        <v>#DIV/0!</v>
      </c>
      <c r="I9" s="161" t="s">
        <v>67</v>
      </c>
    </row>
    <row r="10" spans="1:9" x14ac:dyDescent="0.25">
      <c r="A10" s="61">
        <v>5</v>
      </c>
      <c r="B10" s="12"/>
      <c r="C10" s="14" t="s">
        <v>70</v>
      </c>
      <c r="D10" s="88">
        <v>182</v>
      </c>
      <c r="E10" s="163"/>
      <c r="F10" s="164" t="e">
        <f t="shared" si="1"/>
        <v>#DIV/0!</v>
      </c>
      <c r="G10" s="163"/>
      <c r="H10" s="93" t="e">
        <f t="shared" si="0"/>
        <v>#DIV/0!</v>
      </c>
      <c r="I10" s="161" t="s">
        <v>67</v>
      </c>
    </row>
    <row r="11" spans="1:9" x14ac:dyDescent="0.25">
      <c r="A11" s="12">
        <v>6</v>
      </c>
      <c r="B11" s="12"/>
      <c r="C11" s="47"/>
      <c r="D11" s="88"/>
      <c r="E11" s="96"/>
      <c r="F11" s="91"/>
      <c r="G11" s="96"/>
      <c r="H11" s="92"/>
      <c r="I11" s="94"/>
    </row>
    <row r="12" spans="1:9" x14ac:dyDescent="0.25">
      <c r="A12" s="12">
        <v>7</v>
      </c>
      <c r="B12" s="12"/>
      <c r="C12" s="47"/>
      <c r="D12" s="88"/>
      <c r="E12" s="96"/>
      <c r="F12" s="91"/>
      <c r="G12" s="96"/>
      <c r="H12" s="92"/>
      <c r="I12" s="165"/>
    </row>
    <row r="13" spans="1:9" x14ac:dyDescent="0.25">
      <c r="A13" s="12">
        <v>8</v>
      </c>
      <c r="B13" s="12" t="s">
        <v>2</v>
      </c>
      <c r="C13" s="47" t="s">
        <v>66</v>
      </c>
      <c r="D13" s="88"/>
      <c r="E13" s="96"/>
      <c r="F13" s="91"/>
      <c r="G13" s="96"/>
      <c r="H13" s="92"/>
      <c r="I13" s="165"/>
    </row>
    <row r="14" spans="1:9" x14ac:dyDescent="0.25">
      <c r="A14" s="12">
        <v>9</v>
      </c>
      <c r="B14" s="12"/>
      <c r="C14" s="47"/>
      <c r="D14" s="88"/>
      <c r="E14" s="96"/>
      <c r="F14" s="91"/>
      <c r="G14" s="96"/>
      <c r="H14" s="92"/>
      <c r="I14" s="166"/>
    </row>
    <row r="15" spans="1:9" x14ac:dyDescent="0.25">
      <c r="A15" s="12">
        <v>10</v>
      </c>
      <c r="B15" s="12"/>
      <c r="C15" s="47"/>
      <c r="D15" s="88"/>
      <c r="E15" s="96"/>
      <c r="F15" s="91"/>
      <c r="G15" s="96"/>
      <c r="H15" s="92"/>
      <c r="I15" s="165"/>
    </row>
    <row r="16" spans="1:9" x14ac:dyDescent="0.25">
      <c r="A16" s="12">
        <v>11</v>
      </c>
      <c r="B16" s="12"/>
      <c r="C16" s="47"/>
      <c r="D16" s="88"/>
      <c r="E16" s="96"/>
      <c r="F16" s="91"/>
      <c r="G16" s="96"/>
      <c r="H16" s="92"/>
      <c r="I16" s="165"/>
    </row>
    <row r="17" spans="1:9" x14ac:dyDescent="0.25">
      <c r="A17" s="12">
        <v>12</v>
      </c>
      <c r="B17" s="12"/>
      <c r="C17" s="47"/>
      <c r="D17" s="88"/>
      <c r="E17" s="96"/>
      <c r="F17" s="91"/>
      <c r="G17" s="96"/>
      <c r="H17" s="92"/>
      <c r="I17" s="165"/>
    </row>
    <row r="18" spans="1:9" x14ac:dyDescent="0.25">
      <c r="A18" s="12">
        <v>13</v>
      </c>
      <c r="B18" s="12"/>
      <c r="C18" s="47"/>
      <c r="D18" s="88"/>
      <c r="E18" s="96"/>
      <c r="F18" s="91"/>
      <c r="G18" s="96"/>
      <c r="H18" s="92"/>
      <c r="I18" s="166"/>
    </row>
    <row r="19" spans="1:9" x14ac:dyDescent="0.25">
      <c r="A19" s="12">
        <v>14</v>
      </c>
      <c r="B19" s="12"/>
      <c r="C19" s="47"/>
      <c r="D19" s="88"/>
      <c r="E19" s="96"/>
      <c r="F19" s="91"/>
      <c r="G19" s="96"/>
      <c r="H19" s="92"/>
      <c r="I19" s="165"/>
    </row>
    <row r="20" spans="1:9" x14ac:dyDescent="0.25">
      <c r="A20" s="12">
        <v>15</v>
      </c>
      <c r="B20" s="12"/>
      <c r="C20" s="47"/>
      <c r="D20" s="88"/>
      <c r="E20" s="96"/>
      <c r="F20" s="91"/>
      <c r="G20" s="96"/>
      <c r="H20" s="92"/>
      <c r="I20" s="165"/>
    </row>
    <row r="21" spans="1:9" x14ac:dyDescent="0.25">
      <c r="A21" s="12">
        <v>16</v>
      </c>
      <c r="B21" s="12"/>
      <c r="C21" s="47"/>
      <c r="D21" s="88"/>
      <c r="E21" s="96"/>
      <c r="F21" s="91"/>
      <c r="G21" s="96"/>
      <c r="H21" s="92"/>
      <c r="I21" s="165"/>
    </row>
    <row r="22" spans="1:9" ht="15.75" thickBot="1" x14ac:dyDescent="0.3">
      <c r="A22" s="12">
        <v>17</v>
      </c>
      <c r="B22" s="12"/>
      <c r="C22" s="47"/>
      <c r="D22" s="88"/>
      <c r="E22" s="96"/>
      <c r="F22" s="91"/>
      <c r="G22" s="96"/>
      <c r="H22" s="134"/>
      <c r="I22" s="96"/>
    </row>
    <row r="23" spans="1:9" ht="15.75" thickBot="1" x14ac:dyDescent="0.3">
      <c r="A23" s="61">
        <v>18</v>
      </c>
      <c r="B23" s="61"/>
      <c r="C23" s="97" t="s">
        <v>175</v>
      </c>
      <c r="D23" s="104"/>
      <c r="E23" s="248" t="s">
        <v>176</v>
      </c>
      <c r="F23" s="248"/>
      <c r="G23" s="249"/>
      <c r="H23" s="167"/>
      <c r="I23" s="102"/>
    </row>
    <row r="24" spans="1:9" x14ac:dyDescent="0.25">
      <c r="A24" s="12">
        <v>19</v>
      </c>
      <c r="B24" s="2"/>
      <c r="C24" s="168"/>
      <c r="D24" s="169"/>
      <c r="E24" s="168" t="s">
        <v>6</v>
      </c>
      <c r="F24" s="168"/>
      <c r="G24" s="168"/>
      <c r="H24" s="168"/>
      <c r="I24" s="170"/>
    </row>
    <row r="25" spans="1:9" ht="15" customHeight="1" x14ac:dyDescent="0.25">
      <c r="A25" s="12">
        <v>20</v>
      </c>
      <c r="B25" s="221"/>
      <c r="C25" s="222" t="s">
        <v>64</v>
      </c>
      <c r="D25" s="223"/>
      <c r="E25" s="224" t="s">
        <v>62</v>
      </c>
      <c r="F25" s="225"/>
      <c r="G25" s="225"/>
      <c r="H25" s="226"/>
      <c r="I25" s="233"/>
    </row>
    <row r="26" spans="1:9" ht="15" customHeight="1" x14ac:dyDescent="0.25">
      <c r="A26" s="12">
        <v>21</v>
      </c>
      <c r="B26" s="221"/>
      <c r="C26" s="236" t="s">
        <v>65</v>
      </c>
      <c r="D26" s="237"/>
      <c r="E26" s="227"/>
      <c r="F26" s="228"/>
      <c r="G26" s="228"/>
      <c r="H26" s="229"/>
      <c r="I26" s="234"/>
    </row>
    <row r="27" spans="1:9" x14ac:dyDescent="0.25">
      <c r="A27" s="12">
        <v>22</v>
      </c>
      <c r="B27" s="2"/>
      <c r="C27" s="238"/>
      <c r="D27" s="239"/>
      <c r="E27" s="230"/>
      <c r="F27" s="231"/>
      <c r="G27" s="231"/>
      <c r="H27" s="232"/>
      <c r="I27" s="235"/>
    </row>
    <row r="28" spans="1:9" ht="15.75" thickBot="1" x14ac:dyDescent="0.3">
      <c r="A28" s="47"/>
      <c r="B28" s="2"/>
      <c r="C28" s="240"/>
      <c r="D28" s="240"/>
      <c r="E28" s="2"/>
      <c r="F28" s="2"/>
      <c r="G28" s="2"/>
      <c r="H28" s="2"/>
      <c r="I28" s="119" t="s">
        <v>190</v>
      </c>
    </row>
    <row r="29" spans="1:9" ht="15.75" thickBot="1" x14ac:dyDescent="0.3">
      <c r="A29" s="12" t="s">
        <v>1</v>
      </c>
      <c r="B29" s="12"/>
      <c r="C29" s="23" t="s">
        <v>191</v>
      </c>
      <c r="D29" s="50">
        <f>SUM(D6,D10,D14,D18)</f>
        <v>182</v>
      </c>
      <c r="E29" s="24"/>
      <c r="F29" s="25" t="e">
        <f>SUM(F7:F10,)</f>
        <v>#DIV/0!</v>
      </c>
      <c r="G29" s="160"/>
      <c r="H29" s="122" t="e">
        <f>SUM(H7:H10,H23)</f>
        <v>#DIV/0!</v>
      </c>
      <c r="I29" s="123" t="s">
        <v>182</v>
      </c>
    </row>
    <row r="30" spans="1:9" s="4" customFormat="1" ht="4.5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s="4" customFormat="1" ht="11.25" x14ac:dyDescent="0.2">
      <c r="D31" s="5"/>
      <c r="E31" s="45"/>
      <c r="F31" s="45"/>
      <c r="G31" s="5"/>
      <c r="H31" s="5"/>
    </row>
    <row r="32" spans="1:9" s="4" customFormat="1" ht="11.25" x14ac:dyDescent="0.2">
      <c r="A32" s="5"/>
      <c r="B32" s="5"/>
      <c r="D32" s="5"/>
      <c r="E32" s="5"/>
      <c r="F32" s="5"/>
      <c r="G32" s="5"/>
      <c r="H32" s="5"/>
    </row>
    <row r="33" spans="1:9" s="4" customFormat="1" ht="11.25" x14ac:dyDescent="0.2">
      <c r="C33" s="28" t="s">
        <v>134</v>
      </c>
    </row>
    <row r="34" spans="1:9" s="4" customFormat="1" ht="11.25" customHeight="1" x14ac:dyDescent="0.2"/>
    <row r="35" spans="1:9" s="4" customFormat="1" ht="11.25" x14ac:dyDescent="0.2">
      <c r="A35" s="56"/>
      <c r="B35" s="56"/>
      <c r="C35" s="31" t="s">
        <v>133</v>
      </c>
      <c r="I35" s="241"/>
    </row>
    <row r="36" spans="1:9" s="4" customFormat="1" ht="3" customHeight="1" x14ac:dyDescent="0.2">
      <c r="A36" s="56"/>
      <c r="B36" s="56"/>
      <c r="C36" s="31"/>
      <c r="I36" s="241"/>
    </row>
    <row r="37" spans="1:9" s="4" customFormat="1" ht="11.25" x14ac:dyDescent="0.2">
      <c r="A37" s="56"/>
      <c r="B37" s="56"/>
      <c r="I37" s="241"/>
    </row>
    <row r="38" spans="1:9" s="4" customFormat="1" ht="11.25" x14ac:dyDescent="0.2">
      <c r="C38" s="4" t="s">
        <v>183</v>
      </c>
    </row>
  </sheetData>
  <mergeCells count="23">
    <mergeCell ref="C28:D28"/>
    <mergeCell ref="I35:I37"/>
    <mergeCell ref="G3:G5"/>
    <mergeCell ref="H3:H5"/>
    <mergeCell ref="I3:I5"/>
    <mergeCell ref="E23:G23"/>
    <mergeCell ref="F3:F5"/>
    <mergeCell ref="B25:B26"/>
    <mergeCell ref="C25:D25"/>
    <mergeCell ref="E25:H27"/>
    <mergeCell ref="I25:I27"/>
    <mergeCell ref="C26:D27"/>
    <mergeCell ref="A3:A5"/>
    <mergeCell ref="B3:B5"/>
    <mergeCell ref="C3:C5"/>
    <mergeCell ref="D3:D5"/>
    <mergeCell ref="E3:E5"/>
    <mergeCell ref="A1:C1"/>
    <mergeCell ref="E1:F1"/>
    <mergeCell ref="G1:H1"/>
    <mergeCell ref="A2:C2"/>
    <mergeCell ref="E2:F2"/>
    <mergeCell ref="G2:H2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vitrages / strores
Nettoyage des stores&amp;C&amp;16Union Postale Universelle
&amp;"-,Gras"Lot 32&amp;R&amp;16Feuillet A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BC930-4774-4AD1-BA1A-A9374126A775}">
  <dimension ref="A1:I38"/>
  <sheetViews>
    <sheetView showGridLines="0" view="pageLayout" zoomScale="85" zoomScaleNormal="100" zoomScalePageLayoutView="85" workbookViewId="0">
      <selection sqref="A1:C1"/>
    </sheetView>
  </sheetViews>
  <sheetFormatPr baseColWidth="10" defaultColWidth="11.42578125" defaultRowHeight="15" x14ac:dyDescent="0.25"/>
  <cols>
    <col min="1" max="2" width="3.5703125" style="1" customWidth="1"/>
    <col min="3" max="3" width="40.7109375" style="1" customWidth="1"/>
    <col min="4" max="4" width="14.42578125" style="1" customWidth="1"/>
    <col min="5" max="8" width="10.5703125" style="1" customWidth="1"/>
    <col min="9" max="9" width="30.42578125" style="1" customWidth="1"/>
    <col min="10" max="16384" width="11.42578125" style="1"/>
  </cols>
  <sheetData>
    <row r="1" spans="1:9" ht="12" customHeight="1" x14ac:dyDescent="0.25">
      <c r="A1" s="210">
        <v>1</v>
      </c>
      <c r="B1" s="212"/>
      <c r="C1" s="211"/>
      <c r="D1" s="59">
        <v>5</v>
      </c>
      <c r="E1" s="210">
        <v>6</v>
      </c>
      <c r="F1" s="211"/>
      <c r="G1" s="210">
        <v>7</v>
      </c>
      <c r="H1" s="211"/>
      <c r="I1" s="59">
        <v>8</v>
      </c>
    </row>
    <row r="2" spans="1:9" ht="10.5" customHeight="1" x14ac:dyDescent="0.25">
      <c r="A2" s="208" t="s">
        <v>13</v>
      </c>
      <c r="B2" s="213"/>
      <c r="C2" s="209"/>
      <c r="D2" s="11" t="s">
        <v>15</v>
      </c>
      <c r="E2" s="208" t="s">
        <v>15</v>
      </c>
      <c r="F2" s="209"/>
      <c r="G2" s="208" t="s">
        <v>16</v>
      </c>
      <c r="H2" s="209"/>
      <c r="I2" s="11" t="s">
        <v>17</v>
      </c>
    </row>
    <row r="3" spans="1:9" x14ac:dyDescent="0.25">
      <c r="A3" s="205" t="s">
        <v>12</v>
      </c>
      <c r="B3" s="218"/>
      <c r="C3" s="205" t="s">
        <v>25</v>
      </c>
      <c r="D3" s="206" t="s">
        <v>162</v>
      </c>
      <c r="E3" s="206" t="s">
        <v>136</v>
      </c>
      <c r="F3" s="206" t="s">
        <v>163</v>
      </c>
      <c r="G3" s="206" t="s">
        <v>126</v>
      </c>
      <c r="H3" s="206" t="s">
        <v>164</v>
      </c>
      <c r="I3" s="242" t="s">
        <v>165</v>
      </c>
    </row>
    <row r="4" spans="1:9" x14ac:dyDescent="0.25">
      <c r="A4" s="205"/>
      <c r="B4" s="219"/>
      <c r="C4" s="205"/>
      <c r="D4" s="206"/>
      <c r="E4" s="206"/>
      <c r="F4" s="206"/>
      <c r="G4" s="206"/>
      <c r="H4" s="206"/>
      <c r="I4" s="242"/>
    </row>
    <row r="5" spans="1:9" x14ac:dyDescent="0.25">
      <c r="A5" s="205"/>
      <c r="B5" s="219"/>
      <c r="C5" s="218"/>
      <c r="D5" s="214"/>
      <c r="E5" s="214"/>
      <c r="F5" s="214"/>
      <c r="G5" s="214"/>
      <c r="H5" s="214"/>
      <c r="I5" s="242"/>
    </row>
    <row r="6" spans="1:9" ht="15" customHeight="1" x14ac:dyDescent="0.25">
      <c r="A6" s="12">
        <v>1</v>
      </c>
      <c r="B6" s="12"/>
      <c r="C6" s="2"/>
      <c r="D6" s="88"/>
      <c r="E6" s="96"/>
      <c r="F6" s="91"/>
      <c r="G6" s="96"/>
      <c r="H6" s="92"/>
      <c r="I6" s="161"/>
    </row>
    <row r="7" spans="1:9" x14ac:dyDescent="0.25">
      <c r="A7" s="12">
        <v>2</v>
      </c>
      <c r="B7" s="12"/>
      <c r="C7" s="2"/>
      <c r="D7" s="88"/>
      <c r="E7" s="96"/>
      <c r="F7" s="91"/>
      <c r="G7" s="96"/>
      <c r="H7" s="93"/>
      <c r="I7" s="161"/>
    </row>
    <row r="8" spans="1:9" x14ac:dyDescent="0.25">
      <c r="A8" s="12">
        <v>3</v>
      </c>
      <c r="B8" s="12"/>
      <c r="C8" s="2"/>
      <c r="D8" s="88"/>
      <c r="E8" s="96"/>
      <c r="F8" s="91"/>
      <c r="G8" s="96"/>
      <c r="H8" s="93"/>
      <c r="I8" s="161"/>
    </row>
    <row r="9" spans="1:9" x14ac:dyDescent="0.25">
      <c r="A9" s="12">
        <v>4</v>
      </c>
      <c r="B9" s="12"/>
      <c r="C9" s="2"/>
      <c r="D9" s="88"/>
      <c r="E9" s="96"/>
      <c r="F9" s="91"/>
      <c r="G9" s="96"/>
      <c r="H9" s="93"/>
      <c r="I9" s="161"/>
    </row>
    <row r="10" spans="1:9" ht="15.75" thickBot="1" x14ac:dyDescent="0.3">
      <c r="A10" s="60">
        <v>5</v>
      </c>
      <c r="B10" s="59"/>
      <c r="C10" s="131"/>
      <c r="D10" s="132"/>
      <c r="E10" s="133"/>
      <c r="F10" s="134"/>
      <c r="G10" s="133"/>
      <c r="H10" s="135"/>
      <c r="I10" s="161"/>
    </row>
    <row r="11" spans="1:9" ht="15.6" customHeight="1" thickBot="1" x14ac:dyDescent="0.3">
      <c r="A11" s="80">
        <v>6</v>
      </c>
      <c r="B11" s="84"/>
      <c r="C11" s="136" t="s">
        <v>73</v>
      </c>
      <c r="D11" s="137"/>
      <c r="E11" s="138" t="s">
        <v>72</v>
      </c>
      <c r="F11" s="139"/>
      <c r="G11" s="140"/>
      <c r="H11" s="141" t="s">
        <v>71</v>
      </c>
      <c r="I11" s="94"/>
    </row>
    <row r="12" spans="1:9" x14ac:dyDescent="0.25">
      <c r="A12" s="81">
        <v>7</v>
      </c>
      <c r="B12" s="85"/>
      <c r="C12" s="142" t="s">
        <v>74</v>
      </c>
      <c r="D12" s="143"/>
      <c r="E12" s="144">
        <v>1</v>
      </c>
      <c r="F12" s="145"/>
      <c r="G12" s="146"/>
      <c r="H12" s="147"/>
      <c r="I12" s="94"/>
    </row>
    <row r="13" spans="1:9" x14ac:dyDescent="0.25">
      <c r="A13" s="82">
        <v>8</v>
      </c>
      <c r="B13" s="86"/>
      <c r="C13" s="148" t="s">
        <v>192</v>
      </c>
      <c r="D13" s="149"/>
      <c r="E13" s="150">
        <v>1</v>
      </c>
      <c r="F13" s="91"/>
      <c r="G13" s="96"/>
      <c r="H13" s="151"/>
      <c r="I13" s="94"/>
    </row>
    <row r="14" spans="1:9" x14ac:dyDescent="0.25">
      <c r="A14" s="82">
        <v>9</v>
      </c>
      <c r="B14" s="86"/>
      <c r="C14" s="152" t="s">
        <v>75</v>
      </c>
      <c r="D14" s="149"/>
      <c r="E14" s="150">
        <v>1</v>
      </c>
      <c r="F14" s="91"/>
      <c r="G14" s="96"/>
      <c r="H14" s="151"/>
      <c r="I14" s="95"/>
    </row>
    <row r="15" spans="1:9" x14ac:dyDescent="0.25">
      <c r="A15" s="82">
        <v>10</v>
      </c>
      <c r="B15" s="86"/>
      <c r="C15" s="148" t="s">
        <v>192</v>
      </c>
      <c r="D15" s="149"/>
      <c r="E15" s="150">
        <v>1</v>
      </c>
      <c r="F15" s="91"/>
      <c r="G15" s="96"/>
      <c r="H15" s="151"/>
      <c r="I15" s="94"/>
    </row>
    <row r="16" spans="1:9" x14ac:dyDescent="0.25">
      <c r="A16" s="82">
        <v>11</v>
      </c>
      <c r="B16" s="86"/>
      <c r="C16" s="152" t="s">
        <v>76</v>
      </c>
      <c r="D16" s="149"/>
      <c r="E16" s="150">
        <v>1</v>
      </c>
      <c r="F16" s="91"/>
      <c r="G16" s="96"/>
      <c r="H16" s="151"/>
      <c r="I16" s="94"/>
    </row>
    <row r="17" spans="1:9" x14ac:dyDescent="0.25">
      <c r="A17" s="82">
        <v>12</v>
      </c>
      <c r="B17" s="86"/>
      <c r="C17" s="148" t="s">
        <v>192</v>
      </c>
      <c r="D17" s="149"/>
      <c r="E17" s="150">
        <v>1</v>
      </c>
      <c r="F17" s="91"/>
      <c r="G17" s="96"/>
      <c r="H17" s="151"/>
      <c r="I17" s="94"/>
    </row>
    <row r="18" spans="1:9" x14ac:dyDescent="0.25">
      <c r="A18" s="82">
        <v>13</v>
      </c>
      <c r="B18" s="86"/>
      <c r="C18" s="152" t="s">
        <v>77</v>
      </c>
      <c r="D18" s="149"/>
      <c r="E18" s="150">
        <v>1</v>
      </c>
      <c r="F18" s="91"/>
      <c r="G18" s="96"/>
      <c r="H18" s="151"/>
      <c r="I18" s="95"/>
    </row>
    <row r="19" spans="1:9" x14ac:dyDescent="0.25">
      <c r="A19" s="82">
        <v>14</v>
      </c>
      <c r="B19" s="86"/>
      <c r="C19" s="148" t="s">
        <v>192</v>
      </c>
      <c r="D19" s="149"/>
      <c r="E19" s="150">
        <v>1</v>
      </c>
      <c r="F19" s="91"/>
      <c r="G19" s="96"/>
      <c r="H19" s="151"/>
      <c r="I19" s="94"/>
    </row>
    <row r="20" spans="1:9" x14ac:dyDescent="0.25">
      <c r="A20" s="82">
        <v>15</v>
      </c>
      <c r="B20" s="86"/>
      <c r="C20" s="152" t="s">
        <v>193</v>
      </c>
      <c r="D20" s="149"/>
      <c r="E20" s="150">
        <v>1</v>
      </c>
      <c r="F20" s="91"/>
      <c r="G20" s="96"/>
      <c r="H20" s="151"/>
      <c r="I20" s="94"/>
    </row>
    <row r="21" spans="1:9" ht="15.75" thickBot="1" x14ac:dyDescent="0.3">
      <c r="A21" s="83">
        <v>16</v>
      </c>
      <c r="B21" s="87"/>
      <c r="C21" s="153" t="s">
        <v>192</v>
      </c>
      <c r="D21" s="154"/>
      <c r="E21" s="155">
        <v>1</v>
      </c>
      <c r="F21" s="156"/>
      <c r="G21" s="157"/>
      <c r="H21" s="158"/>
      <c r="I21" s="94"/>
    </row>
    <row r="22" spans="1:9" x14ac:dyDescent="0.25">
      <c r="A22" s="61">
        <v>17</v>
      </c>
      <c r="B22" s="61"/>
      <c r="C22" s="97"/>
      <c r="D22" s="99"/>
      <c r="E22" s="159"/>
      <c r="F22" s="110"/>
      <c r="G22" s="105"/>
      <c r="H22" s="101"/>
      <c r="I22" s="96"/>
    </row>
    <row r="23" spans="1:9" x14ac:dyDescent="0.25">
      <c r="A23" s="61">
        <v>18</v>
      </c>
      <c r="B23" s="61"/>
      <c r="C23" s="97"/>
      <c r="D23" s="104"/>
      <c r="E23" s="105"/>
      <c r="F23" s="105"/>
      <c r="G23" s="105"/>
      <c r="H23" s="101"/>
      <c r="I23" s="102"/>
    </row>
    <row r="24" spans="1:9" x14ac:dyDescent="0.25">
      <c r="A24" s="12">
        <v>19</v>
      </c>
      <c r="B24" s="2"/>
      <c r="C24" s="97"/>
      <c r="D24" s="104"/>
      <c r="E24" s="105"/>
      <c r="F24" s="105"/>
      <c r="G24" s="101"/>
      <c r="H24" s="101"/>
      <c r="I24" s="102"/>
    </row>
    <row r="25" spans="1:9" ht="15" customHeight="1" x14ac:dyDescent="0.25">
      <c r="A25" s="12">
        <v>20</v>
      </c>
      <c r="B25" s="221"/>
      <c r="C25" s="222" t="s">
        <v>64</v>
      </c>
      <c r="D25" s="223"/>
      <c r="E25" s="224"/>
      <c r="F25" s="225"/>
      <c r="G25" s="225"/>
      <c r="H25" s="226"/>
      <c r="I25" s="233"/>
    </row>
    <row r="26" spans="1:9" ht="15" customHeight="1" x14ac:dyDescent="0.25">
      <c r="A26" s="12">
        <v>21</v>
      </c>
      <c r="B26" s="221"/>
      <c r="C26" s="236" t="s">
        <v>65</v>
      </c>
      <c r="D26" s="237"/>
      <c r="E26" s="227"/>
      <c r="F26" s="228"/>
      <c r="G26" s="228"/>
      <c r="H26" s="229"/>
      <c r="I26" s="234"/>
    </row>
    <row r="27" spans="1:9" x14ac:dyDescent="0.25">
      <c r="A27" s="12">
        <v>22</v>
      </c>
      <c r="B27" s="2"/>
      <c r="C27" s="238"/>
      <c r="D27" s="239"/>
      <c r="E27" s="230"/>
      <c r="F27" s="231"/>
      <c r="G27" s="231"/>
      <c r="H27" s="232"/>
      <c r="I27" s="235"/>
    </row>
    <row r="28" spans="1:9" ht="15.75" thickBot="1" x14ac:dyDescent="0.3">
      <c r="A28" s="47"/>
      <c r="B28" s="2"/>
      <c r="C28" s="240"/>
      <c r="D28" s="240"/>
      <c r="E28" s="2"/>
      <c r="F28" s="2"/>
      <c r="G28" s="2"/>
      <c r="H28" s="2"/>
      <c r="I28" s="119" t="s">
        <v>194</v>
      </c>
    </row>
    <row r="29" spans="1:9" ht="15.75" thickBot="1" x14ac:dyDescent="0.3">
      <c r="A29" s="12" t="s">
        <v>1</v>
      </c>
      <c r="B29" s="12"/>
      <c r="C29" s="23"/>
      <c r="D29" s="50"/>
      <c r="E29" s="122">
        <f>SUM(E12:E21,)</f>
        <v>10</v>
      </c>
      <c r="F29" s="25"/>
      <c r="G29" s="160"/>
      <c r="H29" s="122">
        <f>SUM(H12:H21,)</f>
        <v>0</v>
      </c>
      <c r="I29" s="123" t="s">
        <v>182</v>
      </c>
    </row>
    <row r="30" spans="1:9" s="4" customFormat="1" ht="4.5" customHeight="1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s="4" customFormat="1" ht="11.25" x14ac:dyDescent="0.2">
      <c r="D31" s="5"/>
      <c r="E31" s="45"/>
      <c r="F31" s="45"/>
      <c r="G31" s="5"/>
      <c r="H31" s="5"/>
    </row>
    <row r="32" spans="1:9" s="4" customFormat="1" ht="11.25" x14ac:dyDescent="0.2">
      <c r="A32" s="5"/>
      <c r="B32" s="5"/>
      <c r="D32" s="5"/>
      <c r="E32" s="5"/>
      <c r="F32" s="5"/>
      <c r="G32" s="5"/>
      <c r="H32" s="5"/>
    </row>
    <row r="33" spans="1:9" s="4" customFormat="1" ht="11.25" x14ac:dyDescent="0.2">
      <c r="C33" s="28" t="s">
        <v>134</v>
      </c>
    </row>
    <row r="34" spans="1:9" s="4" customFormat="1" ht="11.25" customHeight="1" x14ac:dyDescent="0.2"/>
    <row r="35" spans="1:9" s="4" customFormat="1" ht="11.25" x14ac:dyDescent="0.2">
      <c r="A35" s="56"/>
      <c r="B35" s="56"/>
      <c r="C35" s="31" t="s">
        <v>133</v>
      </c>
      <c r="I35" s="241"/>
    </row>
    <row r="36" spans="1:9" s="4" customFormat="1" ht="3" customHeight="1" x14ac:dyDescent="0.2">
      <c r="A36" s="56"/>
      <c r="B36" s="56"/>
      <c r="C36" s="31"/>
      <c r="I36" s="241"/>
    </row>
    <row r="37" spans="1:9" s="4" customFormat="1" ht="11.25" x14ac:dyDescent="0.2">
      <c r="A37" s="56"/>
      <c r="B37" s="56"/>
      <c r="I37" s="241"/>
    </row>
    <row r="38" spans="1:9" s="4" customFormat="1" ht="11.25" x14ac:dyDescent="0.2"/>
  </sheetData>
  <mergeCells count="22">
    <mergeCell ref="C28:D28"/>
    <mergeCell ref="I35:I37"/>
    <mergeCell ref="G3:G5"/>
    <mergeCell ref="H3:H5"/>
    <mergeCell ref="I3:I5"/>
    <mergeCell ref="F3:F5"/>
    <mergeCell ref="B25:B26"/>
    <mergeCell ref="C25:D25"/>
    <mergeCell ref="E25:H27"/>
    <mergeCell ref="I25:I27"/>
    <mergeCell ref="C26:D27"/>
    <mergeCell ref="A3:A5"/>
    <mergeCell ref="B3:B5"/>
    <mergeCell ref="C3:C5"/>
    <mergeCell ref="D3:D5"/>
    <mergeCell ref="E3:E5"/>
    <mergeCell ref="A1:C1"/>
    <mergeCell ref="E1:F1"/>
    <mergeCell ref="G1:H1"/>
    <mergeCell ref="A2:C2"/>
    <mergeCell ref="E2:F2"/>
    <mergeCell ref="G2:H2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spécial
Liste de prix&amp;C&amp;16Union Postale Universelle
&amp;"-,Gras"Lot 40&amp;R&amp;16Feuillet A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057C-11AF-438A-ACA4-D8F51B8188ED}">
  <dimension ref="A1:J39"/>
  <sheetViews>
    <sheetView showGridLines="0" view="pageLayout" zoomScale="85" zoomScaleNormal="100" zoomScalePageLayoutView="85" workbookViewId="0">
      <selection sqref="A1:C1"/>
    </sheetView>
  </sheetViews>
  <sheetFormatPr baseColWidth="10" defaultColWidth="11.42578125" defaultRowHeight="15" x14ac:dyDescent="0.25"/>
  <cols>
    <col min="1" max="2" width="3.5703125" style="1" customWidth="1"/>
    <col min="3" max="3" width="40.7109375" style="1" customWidth="1"/>
    <col min="4" max="4" width="3" style="1" customWidth="1"/>
    <col min="5" max="5" width="14.42578125" style="1" customWidth="1"/>
    <col min="6" max="9" width="10.5703125" style="1" customWidth="1"/>
    <col min="10" max="10" width="30.42578125" style="1" customWidth="1"/>
    <col min="11" max="16384" width="11.42578125" style="1"/>
  </cols>
  <sheetData>
    <row r="1" spans="1:10" ht="12" customHeight="1" x14ac:dyDescent="0.25">
      <c r="A1" s="210">
        <v>1</v>
      </c>
      <c r="B1" s="212"/>
      <c r="C1" s="211"/>
      <c r="D1" s="8"/>
      <c r="E1" s="59">
        <v>5</v>
      </c>
      <c r="F1" s="210">
        <v>6</v>
      </c>
      <c r="G1" s="211"/>
      <c r="H1" s="210">
        <v>7</v>
      </c>
      <c r="I1" s="211"/>
      <c r="J1" s="59">
        <v>8</v>
      </c>
    </row>
    <row r="2" spans="1:10" ht="10.5" customHeight="1" x14ac:dyDescent="0.25">
      <c r="A2" s="208" t="s">
        <v>13</v>
      </c>
      <c r="B2" s="213"/>
      <c r="C2" s="209"/>
      <c r="D2" s="10"/>
      <c r="E2" s="11" t="s">
        <v>15</v>
      </c>
      <c r="F2" s="208" t="s">
        <v>15</v>
      </c>
      <c r="G2" s="209"/>
      <c r="H2" s="208" t="s">
        <v>16</v>
      </c>
      <c r="I2" s="209"/>
      <c r="J2" s="11" t="s">
        <v>17</v>
      </c>
    </row>
    <row r="3" spans="1:10" x14ac:dyDescent="0.25">
      <c r="A3" s="205" t="s">
        <v>12</v>
      </c>
      <c r="B3" s="218"/>
      <c r="C3" s="206" t="s">
        <v>199</v>
      </c>
      <c r="D3" s="12">
        <v>1</v>
      </c>
      <c r="E3" s="206" t="s">
        <v>162</v>
      </c>
      <c r="F3" s="206" t="s">
        <v>136</v>
      </c>
      <c r="G3" s="206" t="s">
        <v>163</v>
      </c>
      <c r="H3" s="206" t="s">
        <v>126</v>
      </c>
      <c r="I3" s="206" t="s">
        <v>164</v>
      </c>
      <c r="J3" s="251" t="s">
        <v>203</v>
      </c>
    </row>
    <row r="4" spans="1:10" x14ac:dyDescent="0.25">
      <c r="A4" s="205"/>
      <c r="B4" s="219"/>
      <c r="C4" s="205"/>
      <c r="D4" s="12">
        <v>2</v>
      </c>
      <c r="E4" s="206"/>
      <c r="F4" s="206"/>
      <c r="G4" s="206"/>
      <c r="H4" s="206"/>
      <c r="I4" s="206"/>
      <c r="J4" s="251"/>
    </row>
    <row r="5" spans="1:10" x14ac:dyDescent="0.25">
      <c r="A5" s="205"/>
      <c r="B5" s="219"/>
      <c r="C5" s="218"/>
      <c r="D5" s="12">
        <v>3</v>
      </c>
      <c r="E5" s="214"/>
      <c r="F5" s="214"/>
      <c r="G5" s="214"/>
      <c r="H5" s="214"/>
      <c r="I5" s="214"/>
      <c r="J5" s="251"/>
    </row>
    <row r="6" spans="1:10" ht="15" customHeight="1" x14ac:dyDescent="0.25">
      <c r="A6" s="12">
        <v>1</v>
      </c>
      <c r="B6" s="12"/>
      <c r="C6" s="2" t="s">
        <v>78</v>
      </c>
      <c r="D6" s="88">
        <v>1</v>
      </c>
      <c r="E6" s="89">
        <v>150</v>
      </c>
      <c r="F6" s="90"/>
      <c r="G6" s="91" t="e">
        <f t="shared" ref="G6:G28" si="0">E6/F6</f>
        <v>#DIV/0!</v>
      </c>
      <c r="H6" s="90"/>
      <c r="I6" s="92" t="e">
        <f>G6*H6</f>
        <v>#DIV/0!</v>
      </c>
      <c r="J6" s="161"/>
    </row>
    <row r="7" spans="1:10" x14ac:dyDescent="0.25">
      <c r="A7" s="12">
        <f>A6+1</f>
        <v>2</v>
      </c>
      <c r="B7" s="12"/>
      <c r="C7" s="2" t="s">
        <v>79</v>
      </c>
      <c r="D7" s="88">
        <v>1</v>
      </c>
      <c r="E7" s="89">
        <v>150</v>
      </c>
      <c r="F7" s="90"/>
      <c r="G7" s="91" t="e">
        <f t="shared" si="0"/>
        <v>#DIV/0!</v>
      </c>
      <c r="H7" s="90"/>
      <c r="I7" s="92" t="e">
        <f t="shared" ref="I7:I28" si="1">G7*H7</f>
        <v>#DIV/0!</v>
      </c>
      <c r="J7" s="161"/>
    </row>
    <row r="8" spans="1:10" x14ac:dyDescent="0.25">
      <c r="A8" s="12">
        <f t="shared" ref="A8:A29" si="2">A7+1</f>
        <v>3</v>
      </c>
      <c r="B8" s="12"/>
      <c r="C8" s="2" t="s">
        <v>80</v>
      </c>
      <c r="D8" s="88">
        <v>1</v>
      </c>
      <c r="E8" s="89">
        <v>150</v>
      </c>
      <c r="F8" s="90"/>
      <c r="G8" s="91" t="e">
        <f t="shared" si="0"/>
        <v>#DIV/0!</v>
      </c>
      <c r="H8" s="90"/>
      <c r="I8" s="92" t="e">
        <f t="shared" si="1"/>
        <v>#DIV/0!</v>
      </c>
      <c r="J8" s="161"/>
    </row>
    <row r="9" spans="1:10" x14ac:dyDescent="0.25">
      <c r="A9" s="12">
        <f t="shared" si="2"/>
        <v>4</v>
      </c>
      <c r="B9" s="12"/>
      <c r="C9" s="2" t="s">
        <v>81</v>
      </c>
      <c r="D9" s="88">
        <v>1</v>
      </c>
      <c r="E9" s="89">
        <v>150</v>
      </c>
      <c r="F9" s="90"/>
      <c r="G9" s="91" t="e">
        <f t="shared" si="0"/>
        <v>#DIV/0!</v>
      </c>
      <c r="H9" s="90"/>
      <c r="I9" s="92" t="e">
        <f t="shared" si="1"/>
        <v>#DIV/0!</v>
      </c>
      <c r="J9" s="161"/>
    </row>
    <row r="10" spans="1:10" x14ac:dyDescent="0.25">
      <c r="A10" s="12">
        <f t="shared" si="2"/>
        <v>5</v>
      </c>
      <c r="B10" s="12"/>
      <c r="C10" s="2" t="s">
        <v>82</v>
      </c>
      <c r="D10" s="88">
        <v>1</v>
      </c>
      <c r="E10" s="89">
        <v>150</v>
      </c>
      <c r="F10" s="90"/>
      <c r="G10" s="91" t="e">
        <f t="shared" si="0"/>
        <v>#DIV/0!</v>
      </c>
      <c r="H10" s="90"/>
      <c r="I10" s="92" t="e">
        <f t="shared" si="1"/>
        <v>#DIV/0!</v>
      </c>
      <c r="J10" s="161"/>
    </row>
    <row r="11" spans="1:10" ht="15.6" customHeight="1" x14ac:dyDescent="0.25">
      <c r="A11" s="12">
        <f t="shared" si="2"/>
        <v>6</v>
      </c>
      <c r="B11" s="12"/>
      <c r="C11" s="2" t="s">
        <v>83</v>
      </c>
      <c r="D11" s="88">
        <v>1</v>
      </c>
      <c r="E11" s="89">
        <v>150</v>
      </c>
      <c r="F11" s="90"/>
      <c r="G11" s="91" t="e">
        <f t="shared" si="0"/>
        <v>#DIV/0!</v>
      </c>
      <c r="H11" s="90"/>
      <c r="I11" s="92" t="e">
        <f t="shared" si="1"/>
        <v>#DIV/0!</v>
      </c>
      <c r="J11" s="94"/>
    </row>
    <row r="12" spans="1:10" x14ac:dyDescent="0.25">
      <c r="A12" s="12">
        <f t="shared" si="2"/>
        <v>7</v>
      </c>
      <c r="B12" s="12"/>
      <c r="C12" s="2" t="s">
        <v>84</v>
      </c>
      <c r="D12" s="88">
        <v>1</v>
      </c>
      <c r="E12" s="89">
        <v>150</v>
      </c>
      <c r="F12" s="90"/>
      <c r="G12" s="91" t="e">
        <f t="shared" si="0"/>
        <v>#DIV/0!</v>
      </c>
      <c r="H12" s="90"/>
      <c r="I12" s="92" t="e">
        <f t="shared" si="1"/>
        <v>#DIV/0!</v>
      </c>
      <c r="J12" s="94"/>
    </row>
    <row r="13" spans="1:10" x14ac:dyDescent="0.25">
      <c r="A13" s="12">
        <f t="shared" si="2"/>
        <v>8</v>
      </c>
      <c r="B13" s="12"/>
      <c r="C13" s="2" t="s">
        <v>195</v>
      </c>
      <c r="D13" s="88">
        <v>1</v>
      </c>
      <c r="E13" s="89">
        <v>150</v>
      </c>
      <c r="F13" s="90"/>
      <c r="G13" s="91" t="e">
        <f t="shared" si="0"/>
        <v>#DIV/0!</v>
      </c>
      <c r="H13" s="90"/>
      <c r="I13" s="92" t="e">
        <f t="shared" si="1"/>
        <v>#DIV/0!</v>
      </c>
      <c r="J13" s="106" t="s">
        <v>97</v>
      </c>
    </row>
    <row r="14" spans="1:10" x14ac:dyDescent="0.25">
      <c r="A14" s="12">
        <f t="shared" si="2"/>
        <v>9</v>
      </c>
      <c r="B14" s="12"/>
      <c r="C14" s="2" t="s">
        <v>85</v>
      </c>
      <c r="D14" s="88">
        <v>1</v>
      </c>
      <c r="E14" s="89">
        <v>150</v>
      </c>
      <c r="F14" s="90"/>
      <c r="G14" s="91" t="e">
        <f t="shared" si="0"/>
        <v>#DIV/0!</v>
      </c>
      <c r="H14" s="90"/>
      <c r="I14" s="92" t="e">
        <f t="shared" si="1"/>
        <v>#DIV/0!</v>
      </c>
      <c r="J14" s="106" t="s">
        <v>200</v>
      </c>
    </row>
    <row r="15" spans="1:10" x14ac:dyDescent="0.25">
      <c r="A15" s="12">
        <f t="shared" si="2"/>
        <v>10</v>
      </c>
      <c r="B15" s="12"/>
      <c r="C15" s="2" t="s">
        <v>86</v>
      </c>
      <c r="D15" s="88">
        <v>1</v>
      </c>
      <c r="E15" s="89">
        <v>150</v>
      </c>
      <c r="F15" s="90"/>
      <c r="G15" s="91" t="e">
        <f t="shared" si="0"/>
        <v>#DIV/0!</v>
      </c>
      <c r="H15" s="90"/>
      <c r="I15" s="92" t="e">
        <f t="shared" si="1"/>
        <v>#DIV/0!</v>
      </c>
      <c r="J15" s="106" t="s">
        <v>98</v>
      </c>
    </row>
    <row r="16" spans="1:10" x14ac:dyDescent="0.25">
      <c r="A16" s="12">
        <f t="shared" si="2"/>
        <v>11</v>
      </c>
      <c r="B16" s="12"/>
      <c r="C16" s="2" t="s">
        <v>87</v>
      </c>
      <c r="D16" s="88">
        <v>1</v>
      </c>
      <c r="E16" s="89">
        <v>150</v>
      </c>
      <c r="F16" s="90"/>
      <c r="G16" s="91" t="e">
        <f t="shared" si="0"/>
        <v>#DIV/0!</v>
      </c>
      <c r="H16" s="90"/>
      <c r="I16" s="92" t="e">
        <f t="shared" si="1"/>
        <v>#DIV/0!</v>
      </c>
      <c r="J16" s="106"/>
    </row>
    <row r="17" spans="1:10" x14ac:dyDescent="0.25">
      <c r="A17" s="12">
        <f t="shared" si="2"/>
        <v>12</v>
      </c>
      <c r="B17" s="12"/>
      <c r="C17" s="2" t="s">
        <v>88</v>
      </c>
      <c r="D17" s="88">
        <v>1</v>
      </c>
      <c r="E17" s="89">
        <v>150</v>
      </c>
      <c r="F17" s="90"/>
      <c r="G17" s="91" t="e">
        <f t="shared" si="0"/>
        <v>#DIV/0!</v>
      </c>
      <c r="H17" s="90"/>
      <c r="I17" s="92" t="e">
        <f t="shared" si="1"/>
        <v>#DIV/0!</v>
      </c>
      <c r="J17" s="106" t="s">
        <v>99</v>
      </c>
    </row>
    <row r="18" spans="1:10" x14ac:dyDescent="0.25">
      <c r="A18" s="12">
        <f t="shared" si="2"/>
        <v>13</v>
      </c>
      <c r="B18" s="12"/>
      <c r="C18" s="2" t="s">
        <v>89</v>
      </c>
      <c r="D18" s="88">
        <v>1</v>
      </c>
      <c r="E18" s="89">
        <v>150</v>
      </c>
      <c r="F18" s="90"/>
      <c r="G18" s="91" t="e">
        <f t="shared" si="0"/>
        <v>#DIV/0!</v>
      </c>
      <c r="H18" s="90"/>
      <c r="I18" s="92" t="e">
        <f t="shared" si="1"/>
        <v>#DIV/0!</v>
      </c>
      <c r="J18" s="106"/>
    </row>
    <row r="19" spans="1:10" x14ac:dyDescent="0.25">
      <c r="A19" s="12">
        <f t="shared" si="2"/>
        <v>14</v>
      </c>
      <c r="B19" s="12"/>
      <c r="C19" s="2" t="s">
        <v>90</v>
      </c>
      <c r="D19" s="88">
        <v>1</v>
      </c>
      <c r="E19" s="89">
        <v>150</v>
      </c>
      <c r="F19" s="90"/>
      <c r="G19" s="91" t="e">
        <f t="shared" si="0"/>
        <v>#DIV/0!</v>
      </c>
      <c r="H19" s="90"/>
      <c r="I19" s="92" t="e">
        <f t="shared" si="1"/>
        <v>#DIV/0!</v>
      </c>
      <c r="J19" s="106"/>
    </row>
    <row r="20" spans="1:10" x14ac:dyDescent="0.25">
      <c r="A20" s="12">
        <f t="shared" si="2"/>
        <v>15</v>
      </c>
      <c r="B20" s="12"/>
      <c r="C20" s="2" t="s">
        <v>91</v>
      </c>
      <c r="D20" s="88">
        <v>1</v>
      </c>
      <c r="E20" s="89">
        <v>150</v>
      </c>
      <c r="F20" s="90"/>
      <c r="G20" s="91" t="e">
        <f t="shared" si="0"/>
        <v>#DIV/0!</v>
      </c>
      <c r="H20" s="90"/>
      <c r="I20" s="92" t="e">
        <f t="shared" si="1"/>
        <v>#DIV/0!</v>
      </c>
      <c r="J20" s="106"/>
    </row>
    <row r="21" spans="1:10" x14ac:dyDescent="0.25">
      <c r="A21" s="12">
        <f t="shared" si="2"/>
        <v>16</v>
      </c>
      <c r="B21" s="12"/>
      <c r="C21" s="2" t="s">
        <v>196</v>
      </c>
      <c r="D21" s="88">
        <v>1</v>
      </c>
      <c r="E21" s="89">
        <v>20</v>
      </c>
      <c r="F21" s="90"/>
      <c r="G21" s="91" t="e">
        <f t="shared" si="0"/>
        <v>#DIV/0!</v>
      </c>
      <c r="H21" s="90"/>
      <c r="I21" s="92" t="e">
        <f t="shared" si="1"/>
        <v>#DIV/0!</v>
      </c>
      <c r="J21" s="106" t="s">
        <v>201</v>
      </c>
    </row>
    <row r="22" spans="1:10" x14ac:dyDescent="0.25">
      <c r="A22" s="12">
        <f t="shared" si="2"/>
        <v>17</v>
      </c>
      <c r="B22" s="12"/>
      <c r="C22" s="2" t="s">
        <v>197</v>
      </c>
      <c r="D22" s="88">
        <v>1</v>
      </c>
      <c r="E22" s="89">
        <v>30</v>
      </c>
      <c r="F22" s="90"/>
      <c r="G22" s="91" t="e">
        <f t="shared" si="0"/>
        <v>#DIV/0!</v>
      </c>
      <c r="H22" s="90"/>
      <c r="I22" s="92" t="e">
        <f t="shared" si="1"/>
        <v>#DIV/0!</v>
      </c>
      <c r="J22" s="106"/>
    </row>
    <row r="23" spans="1:10" x14ac:dyDescent="0.25">
      <c r="A23" s="12">
        <f t="shared" si="2"/>
        <v>18</v>
      </c>
      <c r="B23" s="12"/>
      <c r="C23" s="2" t="s">
        <v>92</v>
      </c>
      <c r="D23" s="88">
        <v>1</v>
      </c>
      <c r="E23" s="89">
        <v>150</v>
      </c>
      <c r="F23" s="90"/>
      <c r="G23" s="91" t="e">
        <f t="shared" si="0"/>
        <v>#DIV/0!</v>
      </c>
      <c r="H23" s="90"/>
      <c r="I23" s="92" t="e">
        <f t="shared" si="1"/>
        <v>#DIV/0!</v>
      </c>
      <c r="J23" s="106"/>
    </row>
    <row r="24" spans="1:10" x14ac:dyDescent="0.25">
      <c r="A24" s="12">
        <f t="shared" si="2"/>
        <v>19</v>
      </c>
      <c r="B24" s="12"/>
      <c r="C24" s="2" t="s">
        <v>93</v>
      </c>
      <c r="D24" s="88">
        <v>1</v>
      </c>
      <c r="E24" s="89">
        <v>150</v>
      </c>
      <c r="F24" s="90"/>
      <c r="G24" s="91" t="e">
        <f t="shared" si="0"/>
        <v>#DIV/0!</v>
      </c>
      <c r="H24" s="90"/>
      <c r="I24" s="92" t="e">
        <f t="shared" si="1"/>
        <v>#DIV/0!</v>
      </c>
      <c r="J24" s="106"/>
    </row>
    <row r="25" spans="1:10" x14ac:dyDescent="0.25">
      <c r="A25" s="12">
        <f t="shared" si="2"/>
        <v>20</v>
      </c>
      <c r="B25" s="12"/>
      <c r="C25" s="2" t="s">
        <v>94</v>
      </c>
      <c r="D25" s="88">
        <v>1</v>
      </c>
      <c r="E25" s="89">
        <v>150</v>
      </c>
      <c r="F25" s="90"/>
      <c r="G25" s="91" t="e">
        <f t="shared" si="0"/>
        <v>#DIV/0!</v>
      </c>
      <c r="H25" s="90"/>
      <c r="I25" s="92" t="e">
        <f t="shared" si="1"/>
        <v>#DIV/0!</v>
      </c>
      <c r="J25" s="96"/>
    </row>
    <row r="26" spans="1:10" x14ac:dyDescent="0.25">
      <c r="A26" s="12">
        <f t="shared" si="2"/>
        <v>21</v>
      </c>
      <c r="B26" s="61"/>
      <c r="C26" s="97" t="s">
        <v>198</v>
      </c>
      <c r="D26" s="98">
        <v>3</v>
      </c>
      <c r="E26" s="99">
        <v>30</v>
      </c>
      <c r="F26" s="100"/>
      <c r="G26" s="91" t="e">
        <f t="shared" si="0"/>
        <v>#DIV/0!</v>
      </c>
      <c r="H26" s="100"/>
      <c r="I26" s="92" t="e">
        <f t="shared" si="1"/>
        <v>#DIV/0!</v>
      </c>
      <c r="J26" s="107"/>
    </row>
    <row r="27" spans="1:10" x14ac:dyDescent="0.25">
      <c r="A27" s="12">
        <f t="shared" si="2"/>
        <v>22</v>
      </c>
      <c r="B27" s="2"/>
      <c r="C27" s="97" t="s">
        <v>95</v>
      </c>
      <c r="D27" s="98">
        <v>3</v>
      </c>
      <c r="E27" s="99">
        <v>30</v>
      </c>
      <c r="F27" s="100"/>
      <c r="G27" s="91" t="e">
        <f t="shared" si="0"/>
        <v>#DIV/0!</v>
      </c>
      <c r="H27" s="103"/>
      <c r="I27" s="92" t="e">
        <f t="shared" si="1"/>
        <v>#DIV/0!</v>
      </c>
      <c r="J27" s="107" t="s">
        <v>202</v>
      </c>
    </row>
    <row r="28" spans="1:10" ht="15" customHeight="1" x14ac:dyDescent="0.25">
      <c r="A28" s="12">
        <f t="shared" si="2"/>
        <v>23</v>
      </c>
      <c r="B28" s="2"/>
      <c r="C28" s="97" t="s">
        <v>96</v>
      </c>
      <c r="D28" s="98">
        <v>2</v>
      </c>
      <c r="E28" s="99">
        <v>150</v>
      </c>
      <c r="F28" s="100"/>
      <c r="G28" s="91" t="e">
        <f t="shared" si="0"/>
        <v>#DIV/0!</v>
      </c>
      <c r="H28" s="103"/>
      <c r="I28" s="92" t="e">
        <f t="shared" si="1"/>
        <v>#DIV/0!</v>
      </c>
      <c r="J28" s="102"/>
    </row>
    <row r="29" spans="1:10" x14ac:dyDescent="0.25">
      <c r="A29" s="12">
        <f t="shared" si="2"/>
        <v>24</v>
      </c>
      <c r="B29" s="2"/>
      <c r="C29" s="2" t="s">
        <v>237</v>
      </c>
      <c r="D29" s="88">
        <v>1</v>
      </c>
      <c r="E29" s="89">
        <v>30</v>
      </c>
      <c r="F29" s="90"/>
      <c r="G29" s="91" t="e">
        <f t="shared" ref="G29" si="3">E29/F29</f>
        <v>#DIV/0!</v>
      </c>
      <c r="H29" s="90"/>
      <c r="I29" s="92" t="e">
        <f t="shared" ref="I29" si="4">G29*H29</f>
        <v>#DIV/0!</v>
      </c>
      <c r="J29" s="106" t="s">
        <v>238</v>
      </c>
    </row>
    <row r="30" spans="1:10" ht="15.75" thickBot="1" x14ac:dyDescent="0.3">
      <c r="A30" s="47"/>
      <c r="B30" s="2"/>
      <c r="C30" s="162" t="s">
        <v>64</v>
      </c>
      <c r="D30" s="17"/>
      <c r="E30" s="117"/>
      <c r="F30" s="118"/>
      <c r="G30" s="118"/>
      <c r="H30" s="118"/>
      <c r="I30" s="92"/>
      <c r="J30" s="119"/>
    </row>
    <row r="31" spans="1:10" ht="23.25" thickBot="1" x14ac:dyDescent="0.3">
      <c r="A31" s="12" t="s">
        <v>1</v>
      </c>
      <c r="B31" s="12"/>
      <c r="C31" s="162" t="s">
        <v>65</v>
      </c>
      <c r="D31" s="17"/>
      <c r="E31" s="50">
        <f>SUM(E6:E28)</f>
        <v>2960</v>
      </c>
      <c r="F31" s="120"/>
      <c r="G31" s="68"/>
      <c r="H31" s="121"/>
      <c r="I31" s="122" t="e">
        <f>SUM(I6:I28,)</f>
        <v>#DIV/0!</v>
      </c>
      <c r="J31" s="123" t="s">
        <v>182</v>
      </c>
    </row>
    <row r="32" spans="1:10" s="4" customFormat="1" ht="11.25" x14ac:dyDescent="0.2">
      <c r="D32" s="5"/>
      <c r="E32" s="5"/>
      <c r="F32" s="45"/>
      <c r="G32" s="45"/>
      <c r="H32" s="5"/>
      <c r="I32" s="5"/>
    </row>
    <row r="33" spans="1:10" s="4" customFormat="1" ht="11.25" x14ac:dyDescent="0.2">
      <c r="A33" s="5"/>
      <c r="B33" s="5"/>
      <c r="D33" s="5"/>
      <c r="E33" s="5"/>
      <c r="F33" s="5"/>
      <c r="G33" s="5"/>
      <c r="H33" s="5"/>
      <c r="I33" s="5"/>
      <c r="J33" s="109" t="s">
        <v>204</v>
      </c>
    </row>
    <row r="34" spans="1:10" s="4" customFormat="1" ht="11.25" x14ac:dyDescent="0.2">
      <c r="C34" s="28" t="s">
        <v>134</v>
      </c>
      <c r="J34" s="250" t="s">
        <v>123</v>
      </c>
    </row>
    <row r="35" spans="1:10" s="4" customFormat="1" ht="11.25" customHeight="1" x14ac:dyDescent="0.2">
      <c r="J35" s="250"/>
    </row>
    <row r="36" spans="1:10" s="4" customFormat="1" ht="11.25" x14ac:dyDescent="0.2">
      <c r="A36" s="56"/>
      <c r="B36" s="56"/>
      <c r="C36" s="31" t="s">
        <v>133</v>
      </c>
      <c r="J36" s="250"/>
    </row>
    <row r="37" spans="1:10" s="4" customFormat="1" ht="3" customHeight="1" x14ac:dyDescent="0.25">
      <c r="A37" s="56"/>
      <c r="B37" s="56"/>
      <c r="C37" s="31"/>
      <c r="D37" s="1"/>
      <c r="J37" s="108"/>
    </row>
    <row r="38" spans="1:10" s="4" customFormat="1" x14ac:dyDescent="0.25">
      <c r="A38" s="56"/>
      <c r="B38" s="56"/>
      <c r="D38" s="1"/>
      <c r="J38" s="108"/>
    </row>
    <row r="39" spans="1:10" s="4" customFormat="1" x14ac:dyDescent="0.25">
      <c r="D39" s="1"/>
    </row>
  </sheetData>
  <mergeCells count="16">
    <mergeCell ref="J34:J36"/>
    <mergeCell ref="H3:H5"/>
    <mergeCell ref="I3:I5"/>
    <mergeCell ref="J3:J5"/>
    <mergeCell ref="A3:A5"/>
    <mergeCell ref="B3:B5"/>
    <mergeCell ref="C3:C5"/>
    <mergeCell ref="E3:E5"/>
    <mergeCell ref="F3:F5"/>
    <mergeCell ref="G3:G5"/>
    <mergeCell ref="A1:C1"/>
    <mergeCell ref="F1:G1"/>
    <mergeCell ref="H1:I1"/>
    <mergeCell ref="A2:C2"/>
    <mergeCell ref="F2:G2"/>
    <mergeCell ref="H2:I2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en profondeur
Liste de prix&amp;C&amp;16Union Postale Universelle
&amp;"-,Gras"Lot 41&amp;R&amp;16Feuillet A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0CDE-E4E7-4483-ACE9-EDE0F6A75AEC}">
  <dimension ref="A1:J39"/>
  <sheetViews>
    <sheetView showGridLines="0" view="pageLayout" zoomScale="85" zoomScaleNormal="100" zoomScalePageLayoutView="85" workbookViewId="0">
      <selection sqref="A1:A3"/>
    </sheetView>
  </sheetViews>
  <sheetFormatPr baseColWidth="10" defaultColWidth="11.42578125" defaultRowHeight="15" x14ac:dyDescent="0.25"/>
  <cols>
    <col min="1" max="1" width="3.5703125" style="1" customWidth="1"/>
    <col min="2" max="3" width="36.42578125" style="1" customWidth="1"/>
    <col min="4" max="4" width="11.85546875" style="1" customWidth="1"/>
    <col min="5" max="6" width="5.5703125" style="1" customWidth="1"/>
    <col min="7" max="7" width="4.28515625" style="1" bestFit="1" customWidth="1"/>
    <col min="8" max="8" width="6.28515625" style="1" customWidth="1"/>
    <col min="9" max="10" width="10.7109375" style="1" customWidth="1"/>
    <col min="11" max="16384" width="11.42578125" style="1"/>
  </cols>
  <sheetData>
    <row r="1" spans="1:10" ht="14.45" customHeight="1" x14ac:dyDescent="0.25">
      <c r="A1" s="205" t="s">
        <v>12</v>
      </c>
      <c r="B1" s="218" t="s">
        <v>117</v>
      </c>
      <c r="C1" s="206" t="s">
        <v>208</v>
      </c>
      <c r="D1" s="218" t="s">
        <v>118</v>
      </c>
      <c r="E1" s="252" t="s">
        <v>119</v>
      </c>
      <c r="F1" s="253"/>
      <c r="G1" s="206" t="s">
        <v>210</v>
      </c>
      <c r="H1" s="206" t="s">
        <v>211</v>
      </c>
      <c r="I1" s="206" t="s">
        <v>212</v>
      </c>
      <c r="J1" s="206" t="s">
        <v>213</v>
      </c>
    </row>
    <row r="2" spans="1:10" x14ac:dyDescent="0.25">
      <c r="A2" s="205"/>
      <c r="B2" s="219"/>
      <c r="C2" s="205"/>
      <c r="D2" s="219"/>
      <c r="E2" s="214" t="s">
        <v>209</v>
      </c>
      <c r="F2" s="214" t="s">
        <v>120</v>
      </c>
      <c r="G2" s="206"/>
      <c r="H2" s="206"/>
      <c r="I2" s="206"/>
      <c r="J2" s="206"/>
    </row>
    <row r="3" spans="1:10" x14ac:dyDescent="0.25">
      <c r="A3" s="205"/>
      <c r="B3" s="219"/>
      <c r="C3" s="218"/>
      <c r="D3" s="220"/>
      <c r="E3" s="254"/>
      <c r="F3" s="254"/>
      <c r="G3" s="214"/>
      <c r="H3" s="214"/>
      <c r="I3" s="214"/>
      <c r="J3" s="214"/>
    </row>
    <row r="4" spans="1:10" ht="15" customHeight="1" x14ac:dyDescent="0.25">
      <c r="A4" s="12">
        <v>1</v>
      </c>
      <c r="B4" s="47" t="s">
        <v>100</v>
      </c>
      <c r="C4" s="2" t="s">
        <v>206</v>
      </c>
      <c r="D4" s="88"/>
      <c r="E4" s="89"/>
      <c r="F4" s="96"/>
      <c r="G4" s="111" t="s">
        <v>121</v>
      </c>
      <c r="H4" s="113">
        <v>400000</v>
      </c>
      <c r="I4" s="92"/>
      <c r="J4" s="124">
        <f>H4*I4</f>
        <v>0</v>
      </c>
    </row>
    <row r="5" spans="1:10" x14ac:dyDescent="0.25">
      <c r="A5" s="12">
        <f>A4+1</f>
        <v>2</v>
      </c>
      <c r="B5" s="47" t="s">
        <v>101</v>
      </c>
      <c r="C5" s="2" t="s">
        <v>122</v>
      </c>
      <c r="D5" s="88"/>
      <c r="E5" s="89"/>
      <c r="F5" s="96"/>
      <c r="G5" s="111" t="s">
        <v>121</v>
      </c>
      <c r="H5" s="113"/>
      <c r="I5" s="92"/>
      <c r="J5" s="124">
        <f t="shared" ref="J5:J29" si="0">H5*I5</f>
        <v>0</v>
      </c>
    </row>
    <row r="6" spans="1:10" x14ac:dyDescent="0.25">
      <c r="A6" s="12">
        <f t="shared" ref="A6:A31" si="1">A5+1</f>
        <v>3</v>
      </c>
      <c r="B6" s="47" t="s">
        <v>102</v>
      </c>
      <c r="C6" s="2"/>
      <c r="D6" s="88"/>
      <c r="E6" s="89"/>
      <c r="F6" s="96"/>
      <c r="G6" s="111" t="s">
        <v>121</v>
      </c>
      <c r="H6" s="113"/>
      <c r="I6" s="92"/>
      <c r="J6" s="124">
        <f t="shared" si="0"/>
        <v>0</v>
      </c>
    </row>
    <row r="7" spans="1:10" x14ac:dyDescent="0.25">
      <c r="A7" s="12">
        <f t="shared" si="1"/>
        <v>4</v>
      </c>
      <c r="B7" s="47" t="s">
        <v>102</v>
      </c>
      <c r="C7" s="2"/>
      <c r="D7" s="88"/>
      <c r="E7" s="89"/>
      <c r="F7" s="96"/>
      <c r="G7" s="111" t="s">
        <v>121</v>
      </c>
      <c r="H7" s="113"/>
      <c r="I7" s="92"/>
      <c r="J7" s="124">
        <f t="shared" si="0"/>
        <v>0</v>
      </c>
    </row>
    <row r="8" spans="1:10" x14ac:dyDescent="0.25">
      <c r="A8" s="12">
        <f t="shared" si="1"/>
        <v>5</v>
      </c>
      <c r="B8" s="47" t="s">
        <v>102</v>
      </c>
      <c r="C8" s="2"/>
      <c r="D8" s="88"/>
      <c r="E8" s="89"/>
      <c r="F8" s="96"/>
      <c r="G8" s="111" t="s">
        <v>121</v>
      </c>
      <c r="H8" s="113"/>
      <c r="I8" s="92"/>
      <c r="J8" s="124">
        <f t="shared" si="0"/>
        <v>0</v>
      </c>
    </row>
    <row r="9" spans="1:10" ht="15.6" customHeight="1" x14ac:dyDescent="0.25">
      <c r="A9" s="12">
        <f t="shared" si="1"/>
        <v>6</v>
      </c>
      <c r="B9" s="47" t="s">
        <v>103</v>
      </c>
      <c r="C9" s="2" t="s">
        <v>207</v>
      </c>
      <c r="D9" s="88"/>
      <c r="E9" s="89"/>
      <c r="F9" s="96"/>
      <c r="G9" s="111" t="s">
        <v>121</v>
      </c>
      <c r="H9" s="113">
        <v>3500</v>
      </c>
      <c r="I9" s="92"/>
      <c r="J9" s="124">
        <f t="shared" si="0"/>
        <v>0</v>
      </c>
    </row>
    <row r="10" spans="1:10" x14ac:dyDescent="0.25">
      <c r="A10" s="12">
        <f t="shared" si="1"/>
        <v>7</v>
      </c>
      <c r="B10" s="47" t="s">
        <v>104</v>
      </c>
      <c r="C10" s="2" t="s">
        <v>7</v>
      </c>
      <c r="D10" s="88"/>
      <c r="E10" s="89"/>
      <c r="F10" s="96"/>
      <c r="G10" s="111" t="s">
        <v>121</v>
      </c>
      <c r="H10" s="113"/>
      <c r="I10" s="92"/>
      <c r="J10" s="124">
        <f t="shared" si="0"/>
        <v>0</v>
      </c>
    </row>
    <row r="11" spans="1:10" x14ac:dyDescent="0.25">
      <c r="A11" s="12">
        <f t="shared" si="1"/>
        <v>8</v>
      </c>
      <c r="B11" s="47" t="s">
        <v>104</v>
      </c>
      <c r="C11" s="2"/>
      <c r="D11" s="88"/>
      <c r="E11" s="89"/>
      <c r="F11" s="96"/>
      <c r="G11" s="111" t="s">
        <v>121</v>
      </c>
      <c r="H11" s="113"/>
      <c r="I11" s="92"/>
      <c r="J11" s="124">
        <f t="shared" si="0"/>
        <v>0</v>
      </c>
    </row>
    <row r="12" spans="1:10" x14ac:dyDescent="0.25">
      <c r="A12" s="12">
        <f t="shared" si="1"/>
        <v>9</v>
      </c>
      <c r="B12" s="47" t="s">
        <v>104</v>
      </c>
      <c r="C12" s="2"/>
      <c r="D12" s="88"/>
      <c r="E12" s="89"/>
      <c r="F12" s="96"/>
      <c r="G12" s="111" t="s">
        <v>121</v>
      </c>
      <c r="H12" s="113"/>
      <c r="I12" s="92"/>
      <c r="J12" s="124">
        <f t="shared" si="0"/>
        <v>0</v>
      </c>
    </row>
    <row r="13" spans="1:10" x14ac:dyDescent="0.25">
      <c r="A13" s="12">
        <f t="shared" si="1"/>
        <v>10</v>
      </c>
      <c r="B13" s="47" t="s">
        <v>105</v>
      </c>
      <c r="C13" s="2" t="s">
        <v>8</v>
      </c>
      <c r="D13" s="88"/>
      <c r="E13" s="89"/>
      <c r="F13" s="96"/>
      <c r="G13" s="111" t="s">
        <v>121</v>
      </c>
      <c r="H13" s="113">
        <v>95</v>
      </c>
      <c r="I13" s="92"/>
      <c r="J13" s="124">
        <f t="shared" si="0"/>
        <v>0</v>
      </c>
    </row>
    <row r="14" spans="1:10" x14ac:dyDescent="0.25">
      <c r="A14" s="12">
        <f t="shared" si="1"/>
        <v>11</v>
      </c>
      <c r="B14" s="47" t="s">
        <v>106</v>
      </c>
      <c r="C14" s="2"/>
      <c r="D14" s="88"/>
      <c r="E14" s="89"/>
      <c r="F14" s="96"/>
      <c r="G14" s="111" t="s">
        <v>121</v>
      </c>
      <c r="H14" s="113"/>
      <c r="I14" s="92"/>
      <c r="J14" s="124">
        <f t="shared" si="0"/>
        <v>0</v>
      </c>
    </row>
    <row r="15" spans="1:10" x14ac:dyDescent="0.25">
      <c r="A15" s="12">
        <f t="shared" si="1"/>
        <v>12</v>
      </c>
      <c r="B15" s="47" t="s">
        <v>106</v>
      </c>
      <c r="C15" s="2"/>
      <c r="D15" s="88"/>
      <c r="E15" s="89"/>
      <c r="F15" s="96"/>
      <c r="G15" s="111" t="s">
        <v>121</v>
      </c>
      <c r="H15" s="113"/>
      <c r="I15" s="92"/>
      <c r="J15" s="124">
        <f t="shared" si="0"/>
        <v>0</v>
      </c>
    </row>
    <row r="16" spans="1:10" x14ac:dyDescent="0.25">
      <c r="A16" s="12">
        <f t="shared" si="1"/>
        <v>13</v>
      </c>
      <c r="B16" s="47" t="s">
        <v>106</v>
      </c>
      <c r="C16" s="2"/>
      <c r="D16" s="88"/>
      <c r="E16" s="89"/>
      <c r="F16" s="96"/>
      <c r="G16" s="111" t="s">
        <v>121</v>
      </c>
      <c r="H16" s="113"/>
      <c r="I16" s="92"/>
      <c r="J16" s="124">
        <f t="shared" si="0"/>
        <v>0</v>
      </c>
    </row>
    <row r="17" spans="1:10" x14ac:dyDescent="0.25">
      <c r="A17" s="12">
        <f t="shared" si="1"/>
        <v>14</v>
      </c>
      <c r="B17" s="47" t="s">
        <v>106</v>
      </c>
      <c r="C17" s="2"/>
      <c r="D17" s="88"/>
      <c r="E17" s="89"/>
      <c r="F17" s="96"/>
      <c r="G17" s="111" t="s">
        <v>121</v>
      </c>
      <c r="H17" s="113"/>
      <c r="I17" s="92"/>
      <c r="J17" s="124">
        <f t="shared" si="0"/>
        <v>0</v>
      </c>
    </row>
    <row r="18" spans="1:10" x14ac:dyDescent="0.25">
      <c r="A18" s="12">
        <f t="shared" si="1"/>
        <v>15</v>
      </c>
      <c r="B18" s="47" t="s">
        <v>106</v>
      </c>
      <c r="C18" s="2"/>
      <c r="D18" s="88"/>
      <c r="E18" s="89"/>
      <c r="F18" s="96"/>
      <c r="G18" s="111" t="s">
        <v>121</v>
      </c>
      <c r="H18" s="113"/>
      <c r="I18" s="92"/>
      <c r="J18" s="124">
        <f t="shared" si="0"/>
        <v>0</v>
      </c>
    </row>
    <row r="19" spans="1:10" x14ac:dyDescent="0.25">
      <c r="A19" s="12">
        <f t="shared" si="1"/>
        <v>16</v>
      </c>
      <c r="B19" s="47" t="s">
        <v>107</v>
      </c>
      <c r="C19" s="2"/>
      <c r="D19" s="88"/>
      <c r="E19" s="89"/>
      <c r="F19" s="96"/>
      <c r="G19" s="111" t="s">
        <v>121</v>
      </c>
      <c r="H19" s="113"/>
      <c r="I19" s="92"/>
      <c r="J19" s="124">
        <f t="shared" si="0"/>
        <v>0</v>
      </c>
    </row>
    <row r="20" spans="1:10" x14ac:dyDescent="0.25">
      <c r="A20" s="12">
        <f t="shared" si="1"/>
        <v>17</v>
      </c>
      <c r="B20" s="47" t="s">
        <v>108</v>
      </c>
      <c r="C20" s="2"/>
      <c r="D20" s="88"/>
      <c r="E20" s="89"/>
      <c r="F20" s="96"/>
      <c r="G20" s="111" t="s">
        <v>121</v>
      </c>
      <c r="H20" s="113"/>
      <c r="I20" s="92"/>
      <c r="J20" s="124">
        <f t="shared" si="0"/>
        <v>0</v>
      </c>
    </row>
    <row r="21" spans="1:10" x14ac:dyDescent="0.25">
      <c r="A21" s="12">
        <f t="shared" si="1"/>
        <v>18</v>
      </c>
      <c r="B21" s="47" t="s">
        <v>109</v>
      </c>
      <c r="C21" s="2"/>
      <c r="D21" s="88"/>
      <c r="E21" s="89"/>
      <c r="F21" s="96"/>
      <c r="G21" s="111" t="s">
        <v>121</v>
      </c>
      <c r="H21" s="113"/>
      <c r="I21" s="92"/>
      <c r="J21" s="124">
        <f t="shared" si="0"/>
        <v>0</v>
      </c>
    </row>
    <row r="22" spans="1:10" x14ac:dyDescent="0.25">
      <c r="A22" s="12">
        <f t="shared" si="1"/>
        <v>19</v>
      </c>
      <c r="B22" s="47" t="s">
        <v>110</v>
      </c>
      <c r="C22" s="2"/>
      <c r="D22" s="88"/>
      <c r="E22" s="89"/>
      <c r="F22" s="96"/>
      <c r="G22" s="111" t="s">
        <v>121</v>
      </c>
      <c r="H22" s="113"/>
      <c r="I22" s="92"/>
      <c r="J22" s="124">
        <f t="shared" si="0"/>
        <v>0</v>
      </c>
    </row>
    <row r="23" spans="1:10" x14ac:dyDescent="0.25">
      <c r="A23" s="12">
        <f t="shared" si="1"/>
        <v>20</v>
      </c>
      <c r="B23" s="47" t="s">
        <v>111</v>
      </c>
      <c r="C23" s="2"/>
      <c r="D23" s="88"/>
      <c r="E23" s="89"/>
      <c r="F23" s="96"/>
      <c r="G23" s="111" t="s">
        <v>121</v>
      </c>
      <c r="H23" s="113"/>
      <c r="I23" s="92"/>
      <c r="J23" s="124">
        <f t="shared" si="0"/>
        <v>0</v>
      </c>
    </row>
    <row r="24" spans="1:10" x14ac:dyDescent="0.25">
      <c r="A24" s="12">
        <f t="shared" si="1"/>
        <v>21</v>
      </c>
      <c r="B24" s="97" t="s">
        <v>112</v>
      </c>
      <c r="C24" s="97"/>
      <c r="D24" s="98"/>
      <c r="E24" s="99"/>
      <c r="F24" s="105"/>
      <c r="G24" s="111" t="s">
        <v>121</v>
      </c>
      <c r="H24" s="114"/>
      <c r="I24" s="92"/>
      <c r="J24" s="124">
        <f t="shared" si="0"/>
        <v>0</v>
      </c>
    </row>
    <row r="25" spans="1:10" x14ac:dyDescent="0.25">
      <c r="A25" s="12">
        <f t="shared" si="1"/>
        <v>22</v>
      </c>
      <c r="B25" s="14" t="s">
        <v>113</v>
      </c>
      <c r="C25" s="97"/>
      <c r="D25" s="98"/>
      <c r="E25" s="99"/>
      <c r="F25" s="105"/>
      <c r="G25" s="111" t="s">
        <v>121</v>
      </c>
      <c r="H25" s="115"/>
      <c r="I25" s="92"/>
      <c r="J25" s="124">
        <f t="shared" si="0"/>
        <v>0</v>
      </c>
    </row>
    <row r="26" spans="1:10" ht="15" customHeight="1" x14ac:dyDescent="0.25">
      <c r="A26" s="12">
        <f t="shared" si="1"/>
        <v>23</v>
      </c>
      <c r="B26" s="14" t="s">
        <v>205</v>
      </c>
      <c r="C26" s="97"/>
      <c r="D26" s="98"/>
      <c r="E26" s="99"/>
      <c r="F26" s="105"/>
      <c r="G26" s="111" t="s">
        <v>121</v>
      </c>
      <c r="H26" s="115"/>
      <c r="I26" s="92"/>
      <c r="J26" s="124">
        <f t="shared" si="0"/>
        <v>0</v>
      </c>
    </row>
    <row r="27" spans="1:10" ht="15" customHeight="1" x14ac:dyDescent="0.25">
      <c r="A27" s="12">
        <f t="shared" si="1"/>
        <v>24</v>
      </c>
      <c r="B27" s="14" t="s">
        <v>114</v>
      </c>
      <c r="C27" s="97"/>
      <c r="D27" s="98"/>
      <c r="E27" s="99"/>
      <c r="F27" s="105"/>
      <c r="G27" s="112" t="s">
        <v>121</v>
      </c>
      <c r="H27" s="115"/>
      <c r="I27" s="92"/>
      <c r="J27" s="124">
        <f t="shared" si="0"/>
        <v>0</v>
      </c>
    </row>
    <row r="28" spans="1:10" ht="15" customHeight="1" x14ac:dyDescent="0.25">
      <c r="A28" s="12">
        <f t="shared" si="1"/>
        <v>25</v>
      </c>
      <c r="B28" s="14" t="s">
        <v>115</v>
      </c>
      <c r="C28" s="97"/>
      <c r="D28" s="98"/>
      <c r="E28" s="99"/>
      <c r="F28" s="105"/>
      <c r="G28" s="112" t="s">
        <v>121</v>
      </c>
      <c r="H28" s="115"/>
      <c r="I28" s="92"/>
      <c r="J28" s="124">
        <f t="shared" si="0"/>
        <v>0</v>
      </c>
    </row>
    <row r="29" spans="1:10" x14ac:dyDescent="0.25">
      <c r="A29" s="12">
        <f t="shared" si="1"/>
        <v>26</v>
      </c>
      <c r="B29" s="14" t="s">
        <v>116</v>
      </c>
      <c r="C29" s="97"/>
      <c r="D29" s="17"/>
      <c r="E29" s="116"/>
      <c r="F29" s="105"/>
      <c r="G29" s="99" t="s">
        <v>121</v>
      </c>
      <c r="H29" s="115"/>
      <c r="I29" s="92"/>
      <c r="J29" s="124">
        <f t="shared" si="0"/>
        <v>0</v>
      </c>
    </row>
    <row r="30" spans="1:10" ht="15.75" thickBot="1" x14ac:dyDescent="0.3">
      <c r="A30" s="12">
        <f t="shared" si="1"/>
        <v>27</v>
      </c>
      <c r="B30" s="2"/>
      <c r="C30" s="97"/>
      <c r="D30" s="17"/>
      <c r="E30" s="117"/>
      <c r="F30" s="118"/>
      <c r="G30" s="118"/>
      <c r="H30" s="118"/>
      <c r="I30" s="92"/>
      <c r="J30" s="119"/>
    </row>
    <row r="31" spans="1:10" ht="15.75" thickBot="1" x14ac:dyDescent="0.3">
      <c r="A31" s="12">
        <f t="shared" si="1"/>
        <v>28</v>
      </c>
      <c r="B31" s="12"/>
      <c r="C31" s="127" t="s">
        <v>217</v>
      </c>
      <c r="D31" s="17"/>
      <c r="E31" s="117"/>
      <c r="F31" s="120"/>
      <c r="G31" s="68"/>
      <c r="H31" s="121"/>
      <c r="I31" s="125" t="s">
        <v>214</v>
      </c>
      <c r="J31" s="128">
        <f>SUM(J4,J9,J13)</f>
        <v>0</v>
      </c>
    </row>
    <row r="32" spans="1:10" s="4" customFormat="1" ht="11.25" x14ac:dyDescent="0.2">
      <c r="D32" s="5"/>
      <c r="E32" s="5"/>
      <c r="F32" s="45"/>
      <c r="G32" s="45"/>
      <c r="H32" s="5"/>
      <c r="J32" s="126" t="s">
        <v>182</v>
      </c>
    </row>
    <row r="33" spans="1:10" s="4" customFormat="1" ht="11.25" x14ac:dyDescent="0.2">
      <c r="A33" s="5"/>
      <c r="E33" s="109"/>
      <c r="F33" s="109"/>
      <c r="H33" s="5"/>
      <c r="I33" s="5"/>
    </row>
    <row r="34" spans="1:10" s="4" customFormat="1" ht="11.25" x14ac:dyDescent="0.2">
      <c r="E34" s="129"/>
      <c r="F34" s="129"/>
      <c r="G34" s="255" t="s">
        <v>204</v>
      </c>
      <c r="H34" s="255"/>
      <c r="I34" s="255"/>
      <c r="J34" s="255"/>
    </row>
    <row r="35" spans="1:10" s="4" customFormat="1" ht="10.5" customHeight="1" x14ac:dyDescent="0.2">
      <c r="B35" s="28" t="s">
        <v>134</v>
      </c>
      <c r="C35" s="130" t="s">
        <v>124</v>
      </c>
      <c r="E35" s="129"/>
      <c r="F35" s="129"/>
      <c r="G35" s="256" t="s">
        <v>123</v>
      </c>
      <c r="H35" s="256"/>
      <c r="I35" s="256"/>
      <c r="J35" s="256"/>
    </row>
    <row r="36" spans="1:10" s="4" customFormat="1" ht="11.25" x14ac:dyDescent="0.2">
      <c r="A36" s="56"/>
      <c r="C36" s="130" t="s">
        <v>215</v>
      </c>
      <c r="E36" s="129"/>
      <c r="F36" s="129"/>
      <c r="G36" s="256"/>
      <c r="H36" s="256"/>
      <c r="I36" s="256"/>
      <c r="J36" s="256"/>
    </row>
    <row r="37" spans="1:10" s="4" customFormat="1" ht="11.25" x14ac:dyDescent="0.2">
      <c r="A37" s="56"/>
      <c r="B37" s="31" t="s">
        <v>133</v>
      </c>
      <c r="C37" s="130" t="s">
        <v>216</v>
      </c>
      <c r="E37" s="129"/>
      <c r="F37" s="129"/>
      <c r="G37" s="256"/>
      <c r="H37" s="256"/>
      <c r="I37" s="256"/>
      <c r="J37" s="256"/>
    </row>
    <row r="38" spans="1:10" s="4" customFormat="1" ht="11.25" x14ac:dyDescent="0.2">
      <c r="A38" s="56"/>
      <c r="B38" s="56"/>
      <c r="D38" s="129"/>
      <c r="E38" s="129"/>
      <c r="F38" s="129"/>
      <c r="G38" s="129"/>
      <c r="H38" s="129"/>
      <c r="I38" s="129"/>
      <c r="J38" s="129"/>
    </row>
    <row r="39" spans="1:10" s="4" customFormat="1" x14ac:dyDescent="0.25">
      <c r="D39" s="1"/>
    </row>
  </sheetData>
  <mergeCells count="13">
    <mergeCell ref="G34:J34"/>
    <mergeCell ref="G35:J37"/>
    <mergeCell ref="H1:H3"/>
    <mergeCell ref="I1:I3"/>
    <mergeCell ref="J1:J3"/>
    <mergeCell ref="G1:G3"/>
    <mergeCell ref="D1:D3"/>
    <mergeCell ref="E1:F1"/>
    <mergeCell ref="E2:E3"/>
    <mergeCell ref="F2:F3"/>
    <mergeCell ref="A1:A3"/>
    <mergeCell ref="B1:B3"/>
    <mergeCell ref="C1:C3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&amp;L&amp;16Livraison de produits
Liste de prix&amp;C&amp;16Union Postale Universelle
&amp;"-,Gras"Lot 42&amp;R&amp;16Feuillet 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A553-753C-4945-BF52-D1461B9FB450}">
  <dimension ref="A1:O39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32</v>
      </c>
      <c r="C6" s="16">
        <v>514.46</v>
      </c>
      <c r="D6" s="16">
        <v>111.81</v>
      </c>
      <c r="E6" s="17">
        <v>1</v>
      </c>
      <c r="F6" s="49">
        <f>SUM(C6:D6)</f>
        <v>626.27</v>
      </c>
      <c r="G6" s="12">
        <v>1</v>
      </c>
      <c r="H6" s="12"/>
      <c r="I6" s="12"/>
      <c r="J6" s="50">
        <f t="shared" ref="J6:J7" si="0">F6*G6*52/12</f>
        <v>2713.8366666666666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33</v>
      </c>
      <c r="C7" s="16">
        <v>514.46</v>
      </c>
      <c r="D7" s="16">
        <v>111.81</v>
      </c>
      <c r="E7" s="17">
        <v>1</v>
      </c>
      <c r="F7" s="49">
        <f t="shared" ref="F7:F17" si="1">SUM(C7:D7)</f>
        <v>626.27</v>
      </c>
      <c r="G7" s="12">
        <v>4</v>
      </c>
      <c r="H7" s="12"/>
      <c r="I7" s="12"/>
      <c r="J7" s="50">
        <f t="shared" si="0"/>
        <v>10855.346666666666</v>
      </c>
      <c r="K7" s="67"/>
      <c r="L7" s="68" t="e">
        <f t="shared" ref="L7:L17" si="2">J7/K7</f>
        <v>#DIV/0!</v>
      </c>
      <c r="M7" s="69"/>
      <c r="N7" s="70" t="e">
        <f t="shared" ref="N7:N17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20.5</v>
      </c>
      <c r="D8" s="16">
        <v>44</v>
      </c>
      <c r="E8" s="17">
        <v>1</v>
      </c>
      <c r="F8" s="49">
        <f t="shared" si="1"/>
        <v>64.5</v>
      </c>
      <c r="G8" s="12">
        <v>1</v>
      </c>
      <c r="H8" s="12"/>
      <c r="I8" s="12"/>
      <c r="J8" s="50">
        <f>F8*G8*52/12</f>
        <v>279.5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20.5</v>
      </c>
      <c r="D9" s="16">
        <v>44</v>
      </c>
      <c r="E9" s="17">
        <v>1</v>
      </c>
      <c r="F9" s="49">
        <f t="shared" si="1"/>
        <v>64.5</v>
      </c>
      <c r="G9" s="12">
        <v>1</v>
      </c>
      <c r="H9" s="12"/>
      <c r="I9" s="12"/>
      <c r="J9" s="50">
        <f t="shared" ref="J9:J17" si="4">F9*G9*52/12</f>
        <v>279.5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12.8</v>
      </c>
      <c r="E10" s="17">
        <v>1</v>
      </c>
      <c r="F10" s="49">
        <f t="shared" si="1"/>
        <v>12.8</v>
      </c>
      <c r="G10" s="12">
        <v>2</v>
      </c>
      <c r="H10" s="12"/>
      <c r="I10" s="12"/>
      <c r="J10" s="50">
        <f t="shared" si="4"/>
        <v>110.93333333333334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12.8</v>
      </c>
      <c r="E11" s="17">
        <v>1</v>
      </c>
      <c r="F11" s="49">
        <f t="shared" si="1"/>
        <v>12.8</v>
      </c>
      <c r="G11" s="12">
        <v>3</v>
      </c>
      <c r="H11" s="12"/>
      <c r="I11" s="12"/>
      <c r="J11" s="50">
        <f t="shared" si="4"/>
        <v>166.4</v>
      </c>
      <c r="K11" s="67"/>
      <c r="L11" s="68" t="e">
        <f t="shared" si="2"/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138</v>
      </c>
      <c r="C12" s="16">
        <v>70</v>
      </c>
      <c r="D12" s="16">
        <v>210</v>
      </c>
      <c r="E12" s="17">
        <v>1</v>
      </c>
      <c r="F12" s="49">
        <f t="shared" si="1"/>
        <v>280</v>
      </c>
      <c r="G12" s="12">
        <v>2</v>
      </c>
      <c r="H12" s="12"/>
      <c r="I12" s="12"/>
      <c r="J12" s="50">
        <f t="shared" si="4"/>
        <v>2426.6666666666665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 t="s">
        <v>147</v>
      </c>
    </row>
    <row r="13" spans="1:15" x14ac:dyDescent="0.25">
      <c r="A13" s="12">
        <v>8</v>
      </c>
      <c r="B13" s="47" t="s">
        <v>139</v>
      </c>
      <c r="C13" s="16">
        <v>70</v>
      </c>
      <c r="D13" s="16">
        <v>210</v>
      </c>
      <c r="E13" s="17">
        <v>1</v>
      </c>
      <c r="F13" s="49">
        <f t="shared" si="1"/>
        <v>280</v>
      </c>
      <c r="G13" s="12">
        <v>3</v>
      </c>
      <c r="H13" s="12"/>
      <c r="I13" s="12"/>
      <c r="J13" s="50">
        <f t="shared" si="4"/>
        <v>3640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 t="s">
        <v>147</v>
      </c>
    </row>
    <row r="14" spans="1:15" x14ac:dyDescent="0.25">
      <c r="A14" s="12">
        <v>9</v>
      </c>
      <c r="B14" s="47" t="s">
        <v>38</v>
      </c>
      <c r="C14" s="16">
        <v>2.2000000000000002</v>
      </c>
      <c r="D14" s="16">
        <v>24.57</v>
      </c>
      <c r="E14" s="17">
        <v>1</v>
      </c>
      <c r="F14" s="49">
        <f t="shared" si="1"/>
        <v>26.77</v>
      </c>
      <c r="G14" s="12">
        <v>1</v>
      </c>
      <c r="H14" s="12"/>
      <c r="I14" s="12"/>
      <c r="J14" s="50">
        <f t="shared" si="4"/>
        <v>116.00333333333333</v>
      </c>
      <c r="K14" s="67"/>
      <c r="L14" s="68" t="e">
        <f t="shared" si="2"/>
        <v>#DIV/0!</v>
      </c>
      <c r="M14" s="69"/>
      <c r="N14" s="70" t="e">
        <f t="shared" si="3"/>
        <v>#DIV/0!</v>
      </c>
      <c r="O14" s="58"/>
    </row>
    <row r="15" spans="1:15" x14ac:dyDescent="0.25">
      <c r="A15" s="12">
        <v>10</v>
      </c>
      <c r="B15" s="47" t="s">
        <v>39</v>
      </c>
      <c r="C15" s="16">
        <v>2.2000000000000002</v>
      </c>
      <c r="D15" s="16">
        <v>24.57</v>
      </c>
      <c r="E15" s="17">
        <v>1</v>
      </c>
      <c r="F15" s="49">
        <f t="shared" si="1"/>
        <v>26.77</v>
      </c>
      <c r="G15" s="12">
        <v>1</v>
      </c>
      <c r="H15" s="12"/>
      <c r="I15" s="12"/>
      <c r="J15" s="50">
        <f t="shared" si="4"/>
        <v>116.00333333333333</v>
      </c>
      <c r="K15" s="67"/>
      <c r="L15" s="68" t="e">
        <f t="shared" si="2"/>
        <v>#DIV/0!</v>
      </c>
      <c r="M15" s="69"/>
      <c r="N15" s="70" t="e">
        <f t="shared" si="3"/>
        <v>#DIV/0!</v>
      </c>
      <c r="O15" s="58"/>
    </row>
    <row r="16" spans="1:15" x14ac:dyDescent="0.25">
      <c r="A16" s="12">
        <v>11</v>
      </c>
      <c r="B16" s="47" t="s">
        <v>40</v>
      </c>
      <c r="C16" s="16"/>
      <c r="D16" s="16">
        <v>20</v>
      </c>
      <c r="E16" s="17">
        <v>1</v>
      </c>
      <c r="F16" s="49">
        <f t="shared" si="1"/>
        <v>20</v>
      </c>
      <c r="G16" s="12">
        <v>2</v>
      </c>
      <c r="H16" s="12"/>
      <c r="I16" s="12"/>
      <c r="J16" s="50">
        <f t="shared" si="4"/>
        <v>173.33333333333334</v>
      </c>
      <c r="K16" s="67"/>
      <c r="L16" s="68" t="e">
        <f t="shared" si="2"/>
        <v>#DIV/0!</v>
      </c>
      <c r="M16" s="69"/>
      <c r="N16" s="70" t="e">
        <f t="shared" si="3"/>
        <v>#DIV/0!</v>
      </c>
      <c r="O16" s="58" t="s">
        <v>148</v>
      </c>
    </row>
    <row r="17" spans="1:15" x14ac:dyDescent="0.25">
      <c r="A17" s="12">
        <v>12</v>
      </c>
      <c r="B17" s="47" t="s">
        <v>41</v>
      </c>
      <c r="C17" s="16"/>
      <c r="D17" s="16">
        <v>20</v>
      </c>
      <c r="E17" s="17">
        <v>1</v>
      </c>
      <c r="F17" s="49">
        <f t="shared" si="1"/>
        <v>20</v>
      </c>
      <c r="G17" s="12">
        <v>3</v>
      </c>
      <c r="H17" s="12"/>
      <c r="I17" s="12"/>
      <c r="J17" s="50">
        <f t="shared" si="4"/>
        <v>260</v>
      </c>
      <c r="K17" s="67"/>
      <c r="L17" s="68" t="e">
        <f t="shared" si="2"/>
        <v>#DIV/0!</v>
      </c>
      <c r="M17" s="69"/>
      <c r="N17" s="70" t="e">
        <f t="shared" si="3"/>
        <v>#DIV/0!</v>
      </c>
      <c r="O17" s="58" t="s">
        <v>148</v>
      </c>
    </row>
    <row r="18" spans="1:15" x14ac:dyDescent="0.25">
      <c r="A18" s="12">
        <v>13</v>
      </c>
      <c r="B18" s="47" t="s">
        <v>42</v>
      </c>
      <c r="C18" s="16">
        <v>4.5599999999999996</v>
      </c>
      <c r="D18" s="16">
        <v>2.4</v>
      </c>
      <c r="E18" s="17">
        <v>1</v>
      </c>
      <c r="F18" s="49">
        <f t="shared" ref="F18:F27" si="5">SUM(C18:D18)</f>
        <v>6.9599999999999991</v>
      </c>
      <c r="G18" s="203">
        <v>2</v>
      </c>
      <c r="H18" s="203"/>
      <c r="I18" s="203"/>
      <c r="J18" s="50">
        <f>F18*G18*52/12</f>
        <v>60.319999999999993</v>
      </c>
      <c r="K18" s="67"/>
      <c r="L18" s="68" t="e">
        <f t="shared" ref="L18:L27" si="6">J18/K18</f>
        <v>#DIV/0!</v>
      </c>
      <c r="M18" s="69"/>
      <c r="N18" s="70" t="e">
        <f t="shared" ref="N18:N27" si="7">L18*M18</f>
        <v>#DIV/0!</v>
      </c>
      <c r="O18" s="58"/>
    </row>
    <row r="19" spans="1:15" x14ac:dyDescent="0.25">
      <c r="A19" s="12">
        <v>14</v>
      </c>
      <c r="B19" s="47" t="s">
        <v>43</v>
      </c>
      <c r="C19" s="16">
        <v>4.5599999999999996</v>
      </c>
      <c r="D19" s="16">
        <v>2.4</v>
      </c>
      <c r="E19" s="17">
        <v>1</v>
      </c>
      <c r="F19" s="49">
        <f t="shared" si="5"/>
        <v>6.9599999999999991</v>
      </c>
      <c r="G19" s="203">
        <v>3</v>
      </c>
      <c r="H19" s="203"/>
      <c r="I19" s="203"/>
      <c r="J19" s="50">
        <f t="shared" ref="J19:J23" si="8">F19*G19*52/12</f>
        <v>90.479999999999976</v>
      </c>
      <c r="K19" s="67"/>
      <c r="L19" s="68" t="e">
        <f t="shared" si="6"/>
        <v>#DIV/0!</v>
      </c>
      <c r="M19" s="69"/>
      <c r="N19" s="70" t="e">
        <f t="shared" si="7"/>
        <v>#DIV/0!</v>
      </c>
      <c r="O19" s="58"/>
    </row>
    <row r="20" spans="1:15" x14ac:dyDescent="0.25">
      <c r="A20" s="12">
        <v>15</v>
      </c>
      <c r="B20" s="47" t="s">
        <v>140</v>
      </c>
      <c r="C20" s="16"/>
      <c r="D20" s="16">
        <v>80</v>
      </c>
      <c r="E20" s="17">
        <v>1</v>
      </c>
      <c r="F20" s="49">
        <f t="shared" si="5"/>
        <v>80</v>
      </c>
      <c r="G20" s="203">
        <v>2</v>
      </c>
      <c r="H20" s="203"/>
      <c r="I20" s="203"/>
      <c r="J20" s="50">
        <f t="shared" si="8"/>
        <v>693.33333333333337</v>
      </c>
      <c r="K20" s="67"/>
      <c r="L20" s="68" t="e">
        <f t="shared" si="6"/>
        <v>#DIV/0!</v>
      </c>
      <c r="M20" s="69"/>
      <c r="N20" s="70" t="e">
        <f t="shared" si="7"/>
        <v>#DIV/0!</v>
      </c>
      <c r="O20" s="58"/>
    </row>
    <row r="21" spans="1:15" x14ac:dyDescent="0.25">
      <c r="A21" s="12">
        <v>16</v>
      </c>
      <c r="B21" s="47" t="s">
        <v>141</v>
      </c>
      <c r="C21" s="16"/>
      <c r="D21" s="16">
        <v>80</v>
      </c>
      <c r="E21" s="17">
        <v>1</v>
      </c>
      <c r="F21" s="49">
        <f t="shared" si="5"/>
        <v>80</v>
      </c>
      <c r="G21" s="203">
        <v>3</v>
      </c>
      <c r="H21" s="203"/>
      <c r="I21" s="203"/>
      <c r="J21" s="50">
        <f t="shared" si="8"/>
        <v>1040</v>
      </c>
      <c r="K21" s="67"/>
      <c r="L21" s="68" t="e">
        <f t="shared" si="6"/>
        <v>#DIV/0!</v>
      </c>
      <c r="M21" s="69"/>
      <c r="N21" s="70" t="e">
        <f t="shared" si="7"/>
        <v>#DIV/0!</v>
      </c>
      <c r="O21" s="58"/>
    </row>
    <row r="22" spans="1:15" x14ac:dyDescent="0.25">
      <c r="A22" s="12">
        <v>17</v>
      </c>
      <c r="B22" s="47" t="s">
        <v>44</v>
      </c>
      <c r="C22" s="16">
        <v>220.5</v>
      </c>
      <c r="D22" s="16"/>
      <c r="E22" s="17">
        <v>1</v>
      </c>
      <c r="F22" s="49">
        <f t="shared" si="5"/>
        <v>220.5</v>
      </c>
      <c r="G22" s="203">
        <v>2</v>
      </c>
      <c r="H22" s="203"/>
      <c r="I22" s="203"/>
      <c r="J22" s="50">
        <f t="shared" si="8"/>
        <v>1911</v>
      </c>
      <c r="K22" s="67"/>
      <c r="L22" s="68" t="e">
        <f t="shared" si="6"/>
        <v>#DIV/0!</v>
      </c>
      <c r="M22" s="69"/>
      <c r="N22" s="70" t="e">
        <f t="shared" si="7"/>
        <v>#DIV/0!</v>
      </c>
      <c r="O22" s="58"/>
    </row>
    <row r="23" spans="1:15" x14ac:dyDescent="0.25">
      <c r="A23" s="12">
        <v>18</v>
      </c>
      <c r="B23" s="47" t="s">
        <v>45</v>
      </c>
      <c r="C23" s="16">
        <v>220.5</v>
      </c>
      <c r="D23" s="16"/>
      <c r="E23" s="17">
        <v>1</v>
      </c>
      <c r="F23" s="49">
        <f t="shared" si="5"/>
        <v>220.5</v>
      </c>
      <c r="G23" s="203">
        <v>3</v>
      </c>
      <c r="H23" s="203"/>
      <c r="I23" s="203"/>
      <c r="J23" s="50">
        <f t="shared" si="8"/>
        <v>2866.5</v>
      </c>
      <c r="K23" s="67"/>
      <c r="L23" s="68" t="e">
        <f t="shared" si="6"/>
        <v>#DIV/0!</v>
      </c>
      <c r="M23" s="69"/>
      <c r="N23" s="70" t="e">
        <f t="shared" si="7"/>
        <v>#DIV/0!</v>
      </c>
      <c r="O23" s="58"/>
    </row>
    <row r="24" spans="1:15" x14ac:dyDescent="0.25">
      <c r="A24" s="12">
        <v>19</v>
      </c>
      <c r="B24" s="47" t="s">
        <v>142</v>
      </c>
      <c r="C24" s="16"/>
      <c r="D24" s="16">
        <v>113.05</v>
      </c>
      <c r="E24" s="17">
        <v>1</v>
      </c>
      <c r="F24" s="49">
        <f t="shared" si="5"/>
        <v>113.05</v>
      </c>
      <c r="G24" s="203"/>
      <c r="H24" s="203"/>
      <c r="I24" s="203">
        <v>6</v>
      </c>
      <c r="J24" s="50">
        <f>F24*I24/12</f>
        <v>56.524999999999999</v>
      </c>
      <c r="K24" s="67"/>
      <c r="L24" s="68" t="e">
        <f t="shared" si="6"/>
        <v>#DIV/0!</v>
      </c>
      <c r="M24" s="69"/>
      <c r="N24" s="70" t="e">
        <f t="shared" si="7"/>
        <v>#DIV/0!</v>
      </c>
      <c r="O24" s="58" t="s">
        <v>2</v>
      </c>
    </row>
    <row r="25" spans="1:15" x14ac:dyDescent="0.25">
      <c r="A25" s="12">
        <v>20</v>
      </c>
      <c r="B25" s="47" t="s">
        <v>223</v>
      </c>
      <c r="C25" s="16"/>
      <c r="D25" s="16"/>
      <c r="E25" s="17">
        <v>3</v>
      </c>
      <c r="F25" s="49">
        <f t="shared" si="5"/>
        <v>0</v>
      </c>
      <c r="G25" s="203">
        <v>5</v>
      </c>
      <c r="H25" s="203"/>
      <c r="I25" s="203"/>
      <c r="J25" s="50"/>
      <c r="K25" s="67"/>
      <c r="L25" s="68" t="e">
        <f t="shared" si="6"/>
        <v>#DIV/0!</v>
      </c>
      <c r="M25" s="69"/>
      <c r="N25" s="70" t="e">
        <f t="shared" si="7"/>
        <v>#DIV/0!</v>
      </c>
      <c r="O25" s="58" t="s">
        <v>226</v>
      </c>
    </row>
    <row r="26" spans="1:15" x14ac:dyDescent="0.25">
      <c r="A26" s="12">
        <v>21</v>
      </c>
      <c r="B26" s="47" t="s">
        <v>224</v>
      </c>
      <c r="C26" s="16"/>
      <c r="D26" s="16"/>
      <c r="E26" s="17">
        <v>3</v>
      </c>
      <c r="F26" s="49">
        <f t="shared" si="5"/>
        <v>0</v>
      </c>
      <c r="G26" s="203"/>
      <c r="H26" s="203"/>
      <c r="I26" s="203"/>
      <c r="J26" s="50"/>
      <c r="K26" s="67"/>
      <c r="L26" s="68" t="e">
        <f t="shared" si="6"/>
        <v>#DIV/0!</v>
      </c>
      <c r="M26" s="69"/>
      <c r="N26" s="70" t="e">
        <f t="shared" si="7"/>
        <v>#DIV/0!</v>
      </c>
      <c r="O26" s="58" t="s">
        <v>227</v>
      </c>
    </row>
    <row r="27" spans="1:15" x14ac:dyDescent="0.25">
      <c r="A27" s="12">
        <v>22</v>
      </c>
      <c r="B27" s="47" t="s">
        <v>225</v>
      </c>
      <c r="C27" s="16"/>
      <c r="D27" s="16"/>
      <c r="E27" s="17">
        <v>3</v>
      </c>
      <c r="F27" s="49">
        <f t="shared" si="5"/>
        <v>0</v>
      </c>
      <c r="G27" s="203"/>
      <c r="H27" s="203"/>
      <c r="I27" s="203"/>
      <c r="J27" s="50"/>
      <c r="K27" s="67"/>
      <c r="L27" s="68" t="e">
        <f t="shared" si="6"/>
        <v>#DIV/0!</v>
      </c>
      <c r="M27" s="69"/>
      <c r="N27" s="70" t="e">
        <f t="shared" si="7"/>
        <v>#DIV/0!</v>
      </c>
      <c r="O27" s="58" t="s">
        <v>227</v>
      </c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47"/>
      <c r="H28" s="47"/>
      <c r="I28" s="12"/>
      <c r="J28" s="53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1664.44</v>
      </c>
      <c r="D29" s="51">
        <f>SUM(D6:D28)</f>
        <v>1124.21</v>
      </c>
      <c r="E29" s="54" t="s">
        <v>1</v>
      </c>
      <c r="F29" s="52">
        <f>SUM(F6:F28)</f>
        <v>2788.65</v>
      </c>
      <c r="G29" s="54" t="s">
        <v>1</v>
      </c>
      <c r="H29" s="55" t="s">
        <v>1</v>
      </c>
      <c r="I29" s="54" t="s">
        <v>1</v>
      </c>
      <c r="J29" s="50">
        <f>SUM(J6:J28)</f>
        <v>27855.681666666664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SUM(C7:D8,D10,C12:D12,C14:D14,D16,D18,C19:D19,D21,C23)</f>
        <v>1340.2000000000003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D25</f>
        <v>0</v>
      </c>
      <c r="G38" s="4" t="s">
        <v>135</v>
      </c>
    </row>
    <row r="39" spans="1:15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honeticPr fontId="8" type="noConversion"/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Rez-de-chaussée&amp;C&amp;16Union Postale Universelle
&amp;"-,Gras"Lot 2&amp;R&amp;16Feuillet 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BE14-C3B7-46EC-9C34-73571D676F94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478.32</v>
      </c>
      <c r="D6" s="16"/>
      <c r="E6" s="17">
        <v>1</v>
      </c>
      <c r="F6" s="49">
        <f>SUM(C6:D6)</f>
        <v>478.32</v>
      </c>
      <c r="G6" s="12">
        <v>1</v>
      </c>
      <c r="H6" s="12"/>
      <c r="I6" s="12"/>
      <c r="J6" s="50">
        <f t="shared" ref="J6:J7" si="0">F6*G6*52/12</f>
        <v>2072.7199999999998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478.32</v>
      </c>
      <c r="D7" s="16"/>
      <c r="E7" s="17">
        <v>1</v>
      </c>
      <c r="F7" s="49">
        <f t="shared" ref="F7:F13" si="1">SUM(C7:D7)</f>
        <v>478.32</v>
      </c>
      <c r="G7" s="12">
        <v>4</v>
      </c>
      <c r="H7" s="12"/>
      <c r="I7" s="12"/>
      <c r="J7" s="50">
        <f t="shared" si="0"/>
        <v>8290.8799999999992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134.85</v>
      </c>
      <c r="D8" s="16"/>
      <c r="E8" s="17">
        <v>1</v>
      </c>
      <c r="F8" s="49">
        <f t="shared" si="1"/>
        <v>134.85</v>
      </c>
      <c r="G8" s="12">
        <v>1</v>
      </c>
      <c r="H8" s="12"/>
      <c r="I8" s="12"/>
      <c r="J8" s="50">
        <f>F8*G8*52/12</f>
        <v>584.35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134.85</v>
      </c>
      <c r="D9" s="16"/>
      <c r="E9" s="17">
        <v>1</v>
      </c>
      <c r="F9" s="49">
        <f t="shared" si="1"/>
        <v>134.85</v>
      </c>
      <c r="G9" s="12">
        <v>1</v>
      </c>
      <c r="H9" s="12"/>
      <c r="I9" s="12"/>
      <c r="J9" s="50">
        <f t="shared" ref="J9:J13" si="4">F9*G9*52/12</f>
        <v>584.35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20.2</v>
      </c>
      <c r="E10" s="17">
        <v>1</v>
      </c>
      <c r="F10" s="49">
        <f t="shared" si="1"/>
        <v>20.2</v>
      </c>
      <c r="G10" s="12">
        <v>2</v>
      </c>
      <c r="H10" s="12"/>
      <c r="I10" s="12"/>
      <c r="J10" s="50">
        <f t="shared" si="4"/>
        <v>175.06666666666663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20.2</v>
      </c>
      <c r="E11" s="17">
        <v>1</v>
      </c>
      <c r="F11" s="49">
        <f t="shared" si="1"/>
        <v>20.2</v>
      </c>
      <c r="G11" s="12">
        <v>3</v>
      </c>
      <c r="H11" s="12"/>
      <c r="I11" s="12"/>
      <c r="J11" s="50">
        <f t="shared" si="4"/>
        <v>262.59999999999997</v>
      </c>
      <c r="K11" s="67"/>
      <c r="L11" s="68" t="e">
        <f t="shared" si="2"/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38</v>
      </c>
      <c r="C12" s="16"/>
      <c r="D12" s="16">
        <v>24.57</v>
      </c>
      <c r="E12" s="17">
        <v>1</v>
      </c>
      <c r="F12" s="49">
        <f t="shared" si="1"/>
        <v>24.57</v>
      </c>
      <c r="G12" s="12">
        <v>1</v>
      </c>
      <c r="H12" s="12"/>
      <c r="I12" s="12"/>
      <c r="J12" s="50">
        <f t="shared" si="4"/>
        <v>106.47000000000001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39</v>
      </c>
      <c r="C13" s="16"/>
      <c r="D13" s="16">
        <v>24.57</v>
      </c>
      <c r="E13" s="17">
        <v>1</v>
      </c>
      <c r="F13" s="49">
        <f t="shared" si="1"/>
        <v>24.57</v>
      </c>
      <c r="G13" s="12">
        <v>1</v>
      </c>
      <c r="H13" s="12"/>
      <c r="I13" s="12"/>
      <c r="J13" s="50">
        <f t="shared" si="4"/>
        <v>106.47000000000001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223</v>
      </c>
      <c r="C14" s="16"/>
      <c r="D14" s="16"/>
      <c r="E14" s="17">
        <v>3</v>
      </c>
      <c r="F14" s="49">
        <f t="shared" ref="F14:F16" si="5">SUM(C14:D14)</f>
        <v>0</v>
      </c>
      <c r="G14" s="203">
        <v>5</v>
      </c>
      <c r="H14" s="203"/>
      <c r="I14" s="203"/>
      <c r="J14" s="50"/>
      <c r="K14" s="67"/>
      <c r="L14" s="68" t="e">
        <f t="shared" ref="L14:L16" si="6">J14/K14</f>
        <v>#DIV/0!</v>
      </c>
      <c r="M14" s="69"/>
      <c r="N14" s="70" t="e">
        <f t="shared" ref="N14:N16" si="7">L14*M14</f>
        <v>#DIV/0!</v>
      </c>
      <c r="O14" s="58" t="s">
        <v>226</v>
      </c>
    </row>
    <row r="15" spans="1:15" x14ac:dyDescent="0.25">
      <c r="A15" s="12">
        <v>10</v>
      </c>
      <c r="B15" s="47" t="s">
        <v>224</v>
      </c>
      <c r="C15" s="16"/>
      <c r="D15" s="16"/>
      <c r="E15" s="17">
        <v>3</v>
      </c>
      <c r="F15" s="49">
        <f t="shared" si="5"/>
        <v>0</v>
      </c>
      <c r="G15" s="203"/>
      <c r="H15" s="203"/>
      <c r="I15" s="203"/>
      <c r="J15" s="50"/>
      <c r="K15" s="67"/>
      <c r="L15" s="68" t="e">
        <f t="shared" si="6"/>
        <v>#DIV/0!</v>
      </c>
      <c r="M15" s="69"/>
      <c r="N15" s="70" t="e">
        <f t="shared" si="7"/>
        <v>#DIV/0!</v>
      </c>
      <c r="O15" s="58" t="s">
        <v>227</v>
      </c>
    </row>
    <row r="16" spans="1:15" x14ac:dyDescent="0.25">
      <c r="A16" s="12">
        <v>11</v>
      </c>
      <c r="B16" s="47" t="s">
        <v>225</v>
      </c>
      <c r="C16" s="16"/>
      <c r="D16" s="16"/>
      <c r="E16" s="17">
        <v>3</v>
      </c>
      <c r="F16" s="49">
        <f t="shared" si="5"/>
        <v>0</v>
      </c>
      <c r="G16" s="203"/>
      <c r="H16" s="203"/>
      <c r="I16" s="203"/>
      <c r="J16" s="50"/>
      <c r="K16" s="67"/>
      <c r="L16" s="68" t="e">
        <f t="shared" si="6"/>
        <v>#DIV/0!</v>
      </c>
      <c r="M16" s="69"/>
      <c r="N16" s="70" t="e">
        <f t="shared" si="7"/>
        <v>#DIV/0!</v>
      </c>
      <c r="O16" s="58" t="s">
        <v>227</v>
      </c>
    </row>
    <row r="17" spans="1:15" x14ac:dyDescent="0.25">
      <c r="A17" s="12">
        <v>12</v>
      </c>
      <c r="B17" s="47"/>
      <c r="C17" s="16"/>
      <c r="D17" s="16"/>
      <c r="E17" s="17"/>
      <c r="F17" s="49"/>
      <c r="G17" s="12"/>
      <c r="H17" s="12"/>
      <c r="I17" s="12"/>
      <c r="J17" s="50"/>
      <c r="K17" s="67"/>
      <c r="L17" s="68"/>
      <c r="M17" s="69"/>
      <c r="N17" s="70"/>
      <c r="O17" s="58"/>
    </row>
    <row r="18" spans="1:15" x14ac:dyDescent="0.25">
      <c r="A18" s="12">
        <v>13</v>
      </c>
      <c r="B18" s="47"/>
      <c r="C18" s="16"/>
      <c r="D18" s="16"/>
      <c r="E18" s="17"/>
      <c r="F18" s="49"/>
      <c r="G18" s="12"/>
      <c r="H18" s="12"/>
      <c r="I18" s="12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1226.3399999999999</v>
      </c>
      <c r="D29" s="51">
        <f>SUM(D6:D28)</f>
        <v>89.539999999999992</v>
      </c>
      <c r="E29" s="54" t="s">
        <v>1</v>
      </c>
      <c r="F29" s="52">
        <f>SUM(F6:F28)</f>
        <v>1315.8799999999999</v>
      </c>
      <c r="G29" s="54" t="s">
        <v>1</v>
      </c>
      <c r="H29" s="55" t="s">
        <v>1</v>
      </c>
      <c r="I29" s="54" t="s">
        <v>1</v>
      </c>
      <c r="J29" s="50">
        <f>SUM(J6:J28)</f>
        <v>12182.906666666666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SUM(C7:D8,D10,C12:D12,C14:D14,D16,D18,C19:D19,D21,C23)</f>
        <v>657.94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v>131.69999999999999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Mezzanine&amp;C&amp;16Union Postale Universelle
&amp;"-,Gras"Lot 3&amp;R&amp;16Feuillet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A566-9107-4DD1-A361-2B7E3C995EB5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441.5</v>
      </c>
      <c r="D6" s="16">
        <v>38</v>
      </c>
      <c r="E6" s="17">
        <v>1</v>
      </c>
      <c r="F6" s="49">
        <f>SUM(C6:D6)</f>
        <v>479.5</v>
      </c>
      <c r="G6" s="12">
        <v>1</v>
      </c>
      <c r="H6" s="12"/>
      <c r="I6" s="12"/>
      <c r="J6" s="50">
        <f t="shared" ref="J6:J7" si="0">F6*G6*52/12</f>
        <v>2077.8333333333335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441.5</v>
      </c>
      <c r="D7" s="16">
        <v>38</v>
      </c>
      <c r="E7" s="17">
        <v>1</v>
      </c>
      <c r="F7" s="49">
        <f t="shared" ref="F7:F17" si="1">SUM(C7:D7)</f>
        <v>479.5</v>
      </c>
      <c r="G7" s="12">
        <v>4</v>
      </c>
      <c r="H7" s="12"/>
      <c r="I7" s="12"/>
      <c r="J7" s="50">
        <f t="shared" si="0"/>
        <v>8311.3333333333339</v>
      </c>
      <c r="K7" s="67"/>
      <c r="L7" s="68" t="e">
        <f t="shared" ref="L7:L17" si="2">J7/K7</f>
        <v>#DIV/0!</v>
      </c>
      <c r="M7" s="69"/>
      <c r="N7" s="70" t="e">
        <f t="shared" ref="N7:N17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121.5</v>
      </c>
      <c r="D8" s="16">
        <v>19.350000000000001</v>
      </c>
      <c r="E8" s="17">
        <v>1</v>
      </c>
      <c r="F8" s="49">
        <f t="shared" si="1"/>
        <v>140.85</v>
      </c>
      <c r="G8" s="12">
        <v>1</v>
      </c>
      <c r="H8" s="12"/>
      <c r="I8" s="12"/>
      <c r="J8" s="50">
        <f>F8*G8*52/12</f>
        <v>610.35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121.5</v>
      </c>
      <c r="D9" s="16">
        <v>19.350000000000001</v>
      </c>
      <c r="E9" s="17">
        <v>1</v>
      </c>
      <c r="F9" s="49">
        <f t="shared" si="1"/>
        <v>140.85</v>
      </c>
      <c r="G9" s="12">
        <v>1</v>
      </c>
      <c r="H9" s="12"/>
      <c r="I9" s="12"/>
      <c r="J9" s="50">
        <f t="shared" ref="J9:J17" si="4">F9*G9*52/12</f>
        <v>610.35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74.2</v>
      </c>
      <c r="E10" s="17">
        <v>1</v>
      </c>
      <c r="F10" s="49">
        <f t="shared" si="1"/>
        <v>74.2</v>
      </c>
      <c r="G10" s="12">
        <v>2</v>
      </c>
      <c r="H10" s="12"/>
      <c r="I10" s="12"/>
      <c r="J10" s="50">
        <f t="shared" si="4"/>
        <v>643.06666666666672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74.2</v>
      </c>
      <c r="E11" s="17">
        <v>1</v>
      </c>
      <c r="F11" s="49">
        <f t="shared" si="1"/>
        <v>74.2</v>
      </c>
      <c r="G11" s="12">
        <v>3</v>
      </c>
      <c r="H11" s="12"/>
      <c r="I11" s="12"/>
      <c r="J11" s="50">
        <f t="shared" si="4"/>
        <v>964.6</v>
      </c>
      <c r="K11" s="67"/>
      <c r="L11" s="68" t="e">
        <f t="shared" si="2"/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49</v>
      </c>
      <c r="C12" s="16"/>
      <c r="D12" s="16">
        <v>445</v>
      </c>
      <c r="E12" s="17">
        <v>1</v>
      </c>
      <c r="F12" s="49">
        <f t="shared" si="1"/>
        <v>445</v>
      </c>
      <c r="G12" s="12">
        <v>1</v>
      </c>
      <c r="H12" s="12"/>
      <c r="I12" s="12"/>
      <c r="J12" s="50">
        <f t="shared" si="4"/>
        <v>1928.3333333333333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50</v>
      </c>
      <c r="C13" s="16"/>
      <c r="D13" s="16">
        <v>445</v>
      </c>
      <c r="E13" s="17">
        <v>1</v>
      </c>
      <c r="F13" s="49">
        <f t="shared" si="1"/>
        <v>445</v>
      </c>
      <c r="G13" s="12">
        <v>1</v>
      </c>
      <c r="H13" s="12"/>
      <c r="I13" s="12"/>
      <c r="J13" s="50">
        <f t="shared" si="4"/>
        <v>1928.3333333333333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44</v>
      </c>
      <c r="C14" s="16">
        <v>82.68</v>
      </c>
      <c r="D14" s="16"/>
      <c r="E14" s="17">
        <v>1</v>
      </c>
      <c r="F14" s="49">
        <f t="shared" si="1"/>
        <v>82.68</v>
      </c>
      <c r="G14" s="12">
        <v>2</v>
      </c>
      <c r="H14" s="12"/>
      <c r="I14" s="12"/>
      <c r="J14" s="50">
        <f t="shared" si="4"/>
        <v>716.56000000000006</v>
      </c>
      <c r="K14" s="67"/>
      <c r="L14" s="68" t="e">
        <f t="shared" si="2"/>
        <v>#DIV/0!</v>
      </c>
      <c r="M14" s="69"/>
      <c r="N14" s="70" t="e">
        <f t="shared" si="3"/>
        <v>#DIV/0!</v>
      </c>
      <c r="O14" s="58"/>
    </row>
    <row r="15" spans="1:15" x14ac:dyDescent="0.25">
      <c r="A15" s="12">
        <v>10</v>
      </c>
      <c r="B15" s="47" t="s">
        <v>45</v>
      </c>
      <c r="C15" s="16">
        <v>82.68</v>
      </c>
      <c r="D15" s="16"/>
      <c r="E15" s="17">
        <v>1</v>
      </c>
      <c r="F15" s="49">
        <f t="shared" si="1"/>
        <v>82.68</v>
      </c>
      <c r="G15" s="12">
        <v>3</v>
      </c>
      <c r="H15" s="12"/>
      <c r="I15" s="12"/>
      <c r="J15" s="50">
        <f t="shared" si="4"/>
        <v>1074.8400000000001</v>
      </c>
      <c r="K15" s="67"/>
      <c r="L15" s="68" t="e">
        <f t="shared" si="2"/>
        <v>#DIV/0!</v>
      </c>
      <c r="M15" s="69"/>
      <c r="N15" s="70" t="e">
        <f t="shared" si="3"/>
        <v>#DIV/0!</v>
      </c>
      <c r="O15" s="58"/>
    </row>
    <row r="16" spans="1:15" x14ac:dyDescent="0.25">
      <c r="A16" s="12">
        <v>11</v>
      </c>
      <c r="B16" s="47" t="s">
        <v>38</v>
      </c>
      <c r="C16" s="16"/>
      <c r="D16" s="16">
        <v>24.57</v>
      </c>
      <c r="E16" s="17">
        <v>1</v>
      </c>
      <c r="F16" s="49">
        <f t="shared" si="1"/>
        <v>24.57</v>
      </c>
      <c r="G16" s="12">
        <v>1</v>
      </c>
      <c r="H16" s="12"/>
      <c r="I16" s="12"/>
      <c r="J16" s="50">
        <f t="shared" si="4"/>
        <v>106.47000000000001</v>
      </c>
      <c r="K16" s="67"/>
      <c r="L16" s="68" t="e">
        <f t="shared" si="2"/>
        <v>#DIV/0!</v>
      </c>
      <c r="M16" s="69"/>
      <c r="N16" s="70" t="e">
        <f t="shared" si="3"/>
        <v>#DIV/0!</v>
      </c>
      <c r="O16" s="58"/>
    </row>
    <row r="17" spans="1:15" x14ac:dyDescent="0.25">
      <c r="A17" s="12">
        <v>12</v>
      </c>
      <c r="B17" s="47" t="s">
        <v>39</v>
      </c>
      <c r="C17" s="16"/>
      <c r="D17" s="16">
        <v>24.57</v>
      </c>
      <c r="E17" s="17">
        <v>1</v>
      </c>
      <c r="F17" s="49">
        <f t="shared" si="1"/>
        <v>24.57</v>
      </c>
      <c r="G17" s="12">
        <v>1</v>
      </c>
      <c r="H17" s="12"/>
      <c r="I17" s="12"/>
      <c r="J17" s="50">
        <f t="shared" si="4"/>
        <v>106.47000000000001</v>
      </c>
      <c r="K17" s="67"/>
      <c r="L17" s="68" t="e">
        <f t="shared" si="2"/>
        <v>#DIV/0!</v>
      </c>
      <c r="M17" s="69"/>
      <c r="N17" s="70" t="e">
        <f t="shared" si="3"/>
        <v>#DIV/0!</v>
      </c>
      <c r="O17" s="58"/>
    </row>
    <row r="18" spans="1:15" x14ac:dyDescent="0.25">
      <c r="A18" s="12">
        <v>13</v>
      </c>
      <c r="B18" s="47" t="s">
        <v>142</v>
      </c>
      <c r="C18" s="16"/>
      <c r="D18" s="16">
        <v>13</v>
      </c>
      <c r="E18" s="17">
        <v>1</v>
      </c>
      <c r="F18" s="49">
        <v>13</v>
      </c>
      <c r="G18" s="12"/>
      <c r="H18" s="12"/>
      <c r="I18" s="12">
        <v>6</v>
      </c>
      <c r="J18" s="50">
        <v>6.5</v>
      </c>
      <c r="K18" s="67"/>
      <c r="L18" s="68" t="e">
        <v>#DIV/0!</v>
      </c>
      <c r="M18" s="69"/>
      <c r="N18" s="70" t="e">
        <v>#DIV/0!</v>
      </c>
      <c r="O18" s="58" t="s">
        <v>2</v>
      </c>
    </row>
    <row r="19" spans="1:15" x14ac:dyDescent="0.25">
      <c r="A19" s="12">
        <v>14</v>
      </c>
      <c r="B19" s="47" t="s">
        <v>223</v>
      </c>
      <c r="C19" s="16"/>
      <c r="D19" s="16"/>
      <c r="E19" s="17">
        <v>3</v>
      </c>
      <c r="F19" s="49">
        <v>0</v>
      </c>
      <c r="G19" s="12">
        <v>5</v>
      </c>
      <c r="H19" s="12"/>
      <c r="I19" s="12"/>
      <c r="J19" s="50"/>
      <c r="K19" s="67"/>
      <c r="L19" s="68" t="e">
        <v>#DIV/0!</v>
      </c>
      <c r="M19" s="69"/>
      <c r="N19" s="70" t="e">
        <v>#DIV/0!</v>
      </c>
      <c r="O19" s="58" t="s">
        <v>226</v>
      </c>
    </row>
    <row r="20" spans="1:15" x14ac:dyDescent="0.25">
      <c r="A20" s="12">
        <v>15</v>
      </c>
      <c r="B20" s="47" t="s">
        <v>224</v>
      </c>
      <c r="C20" s="16"/>
      <c r="D20" s="16"/>
      <c r="E20" s="17">
        <v>3</v>
      </c>
      <c r="F20" s="49">
        <v>0</v>
      </c>
      <c r="G20" s="203"/>
      <c r="H20" s="203"/>
      <c r="I20" s="203"/>
      <c r="J20" s="50"/>
      <c r="K20" s="67"/>
      <c r="L20" s="68" t="e">
        <v>#DIV/0!</v>
      </c>
      <c r="M20" s="69"/>
      <c r="N20" s="70" t="e">
        <v>#DIV/0!</v>
      </c>
      <c r="O20" s="58" t="s">
        <v>227</v>
      </c>
    </row>
    <row r="21" spans="1:15" x14ac:dyDescent="0.25">
      <c r="A21" s="12">
        <v>16</v>
      </c>
      <c r="B21" s="47" t="s">
        <v>225</v>
      </c>
      <c r="C21" s="16"/>
      <c r="D21" s="16"/>
      <c r="E21" s="17">
        <v>3</v>
      </c>
      <c r="F21" s="49">
        <v>0</v>
      </c>
      <c r="G21" s="203"/>
      <c r="H21" s="203"/>
      <c r="I21" s="203"/>
      <c r="J21" s="50"/>
      <c r="K21" s="67"/>
      <c r="L21" s="68" t="e">
        <v>#DIV/0!</v>
      </c>
      <c r="M21" s="69"/>
      <c r="N21" s="70" t="e">
        <v>#DIV/0!</v>
      </c>
      <c r="O21" s="58" t="s">
        <v>227</v>
      </c>
    </row>
    <row r="22" spans="1:15" x14ac:dyDescent="0.25">
      <c r="A22" s="12">
        <v>17</v>
      </c>
      <c r="B22" s="47"/>
      <c r="C22" s="16"/>
      <c r="D22" s="16"/>
      <c r="E22" s="17"/>
      <c r="F22" s="49"/>
      <c r="G22" s="203"/>
      <c r="H22" s="203"/>
      <c r="I22" s="203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1291.3600000000001</v>
      </c>
      <c r="D29" s="51">
        <f>SUM(D6:D28)</f>
        <v>1215.2399999999998</v>
      </c>
      <c r="E29" s="54" t="s">
        <v>1</v>
      </c>
      <c r="F29" s="52">
        <f>SUM(F6:F28)</f>
        <v>2506.6</v>
      </c>
      <c r="G29" s="54" t="s">
        <v>1</v>
      </c>
      <c r="H29" s="55" t="s">
        <v>1</v>
      </c>
      <c r="I29" s="54" t="s">
        <v>1</v>
      </c>
      <c r="J29" s="50">
        <f>SUM(J6:J28)</f>
        <v>19085.040000000008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SUM(C7:D7,C9:D9,D11,D13,C15,D17,C18:D18)</f>
        <v>1259.8000000000002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D19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1er étage&amp;C&amp;16Union Postale Universelle
&amp;"-,Gras"Lot 4&amp;R&amp;16Feuillet 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DE40-B7CC-4EC2-9A78-590BE86F4359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255.6</v>
      </c>
      <c r="D6" s="16">
        <v>4.5</v>
      </c>
      <c r="E6" s="17">
        <v>1</v>
      </c>
      <c r="F6" s="49">
        <f>SUM(C6:D6)</f>
        <v>260.10000000000002</v>
      </c>
      <c r="G6" s="12">
        <v>1</v>
      </c>
      <c r="H6" s="12"/>
      <c r="I6" s="12"/>
      <c r="J6" s="50">
        <f t="shared" ref="J6:J7" si="0">F6*G6*52/12</f>
        <v>1127.1000000000001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255.6</v>
      </c>
      <c r="D7" s="16">
        <v>4.5</v>
      </c>
      <c r="E7" s="17">
        <v>1</v>
      </c>
      <c r="F7" s="49">
        <f t="shared" ref="F7:F13" si="1">SUM(C7:D7)</f>
        <v>260.10000000000002</v>
      </c>
      <c r="G7" s="12">
        <v>4</v>
      </c>
      <c r="H7" s="12"/>
      <c r="I7" s="12"/>
      <c r="J7" s="50">
        <f t="shared" si="0"/>
        <v>4508.4000000000005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171</v>
      </c>
      <c r="D8" s="16">
        <v>19.350000000000001</v>
      </c>
      <c r="E8" s="17">
        <v>1</v>
      </c>
      <c r="F8" s="49">
        <f t="shared" si="1"/>
        <v>190.35</v>
      </c>
      <c r="G8" s="12">
        <v>1</v>
      </c>
      <c r="H8" s="12"/>
      <c r="I8" s="12"/>
      <c r="J8" s="50">
        <f>F8*G8*52/12</f>
        <v>824.84999999999991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171</v>
      </c>
      <c r="D9" s="16">
        <v>19.350000000000001</v>
      </c>
      <c r="E9" s="17">
        <v>1</v>
      </c>
      <c r="F9" s="49">
        <f t="shared" si="1"/>
        <v>190.35</v>
      </c>
      <c r="G9" s="12">
        <v>1</v>
      </c>
      <c r="H9" s="12"/>
      <c r="I9" s="12"/>
      <c r="J9" s="50">
        <f t="shared" ref="J9:J13" si="4">F9*G9*52/12</f>
        <v>824.84999999999991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21.7</v>
      </c>
      <c r="E10" s="17">
        <v>1</v>
      </c>
      <c r="F10" s="49">
        <f t="shared" si="1"/>
        <v>21.7</v>
      </c>
      <c r="G10" s="12">
        <v>2</v>
      </c>
      <c r="H10" s="12"/>
      <c r="I10" s="12"/>
      <c r="J10" s="50">
        <f t="shared" si="4"/>
        <v>188.06666666666663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21.7</v>
      </c>
      <c r="E11" s="17">
        <v>1</v>
      </c>
      <c r="F11" s="49">
        <f t="shared" si="1"/>
        <v>21.7</v>
      </c>
      <c r="G11" s="12">
        <v>3</v>
      </c>
      <c r="H11" s="12"/>
      <c r="I11" s="12"/>
      <c r="J11" s="50">
        <f t="shared" si="4"/>
        <v>282.09999999999997</v>
      </c>
      <c r="K11" s="67"/>
      <c r="L11" s="68" t="e">
        <f t="shared" si="2"/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38</v>
      </c>
      <c r="C12" s="16"/>
      <c r="D12" s="16">
        <v>24.57</v>
      </c>
      <c r="E12" s="17">
        <v>1</v>
      </c>
      <c r="F12" s="49">
        <f t="shared" si="1"/>
        <v>24.57</v>
      </c>
      <c r="G12" s="12">
        <v>1</v>
      </c>
      <c r="H12" s="12"/>
      <c r="I12" s="12"/>
      <c r="J12" s="50">
        <f t="shared" si="4"/>
        <v>106.47000000000001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39</v>
      </c>
      <c r="C13" s="16"/>
      <c r="D13" s="16">
        <v>24.57</v>
      </c>
      <c r="E13" s="17">
        <v>1</v>
      </c>
      <c r="F13" s="49">
        <f t="shared" si="1"/>
        <v>24.57</v>
      </c>
      <c r="G13" s="12">
        <v>1</v>
      </c>
      <c r="H13" s="12"/>
      <c r="I13" s="12"/>
      <c r="J13" s="50">
        <f t="shared" si="4"/>
        <v>106.47000000000001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142</v>
      </c>
      <c r="C14" s="16"/>
      <c r="D14" s="16">
        <v>13</v>
      </c>
      <c r="E14" s="17">
        <v>1</v>
      </c>
      <c r="F14" s="49">
        <f t="shared" ref="F14:F17" si="5">SUM(C14:D14)</f>
        <v>13</v>
      </c>
      <c r="G14" s="203"/>
      <c r="H14" s="203"/>
      <c r="I14" s="203">
        <v>6</v>
      </c>
      <c r="J14" s="50">
        <f>F14*I14/12</f>
        <v>6.5</v>
      </c>
      <c r="K14" s="67"/>
      <c r="L14" s="68" t="e">
        <f t="shared" ref="L14:L17" si="6">J14/K14</f>
        <v>#DIV/0!</v>
      </c>
      <c r="M14" s="69"/>
      <c r="N14" s="70" t="e">
        <f t="shared" ref="N14:N17" si="7">L14*M14</f>
        <v>#DIV/0!</v>
      </c>
      <c r="O14" s="58" t="s">
        <v>2</v>
      </c>
    </row>
    <row r="15" spans="1:15" x14ac:dyDescent="0.25">
      <c r="A15" s="12">
        <v>10</v>
      </c>
      <c r="B15" s="47" t="s">
        <v>223</v>
      </c>
      <c r="C15" s="16"/>
      <c r="D15" s="16"/>
      <c r="E15" s="17">
        <v>3</v>
      </c>
      <c r="F15" s="49">
        <f t="shared" si="5"/>
        <v>0</v>
      </c>
      <c r="G15" s="203">
        <v>5</v>
      </c>
      <c r="H15" s="203"/>
      <c r="I15" s="203"/>
      <c r="J15" s="50"/>
      <c r="K15" s="67"/>
      <c r="L15" s="68" t="e">
        <f t="shared" si="6"/>
        <v>#DIV/0!</v>
      </c>
      <c r="M15" s="69"/>
      <c r="N15" s="70" t="e">
        <f t="shared" si="7"/>
        <v>#DIV/0!</v>
      </c>
      <c r="O15" s="58" t="s">
        <v>226</v>
      </c>
    </row>
    <row r="16" spans="1:15" x14ac:dyDescent="0.25">
      <c r="A16" s="12">
        <v>11</v>
      </c>
      <c r="B16" s="47" t="s">
        <v>224</v>
      </c>
      <c r="C16" s="16"/>
      <c r="D16" s="16"/>
      <c r="E16" s="17">
        <v>3</v>
      </c>
      <c r="F16" s="49">
        <f t="shared" si="5"/>
        <v>0</v>
      </c>
      <c r="G16" s="203"/>
      <c r="H16" s="203"/>
      <c r="I16" s="203"/>
      <c r="J16" s="50"/>
      <c r="K16" s="67"/>
      <c r="L16" s="68" t="e">
        <f t="shared" si="6"/>
        <v>#DIV/0!</v>
      </c>
      <c r="M16" s="69"/>
      <c r="N16" s="70" t="e">
        <f t="shared" si="7"/>
        <v>#DIV/0!</v>
      </c>
      <c r="O16" s="58" t="s">
        <v>227</v>
      </c>
    </row>
    <row r="17" spans="1:15" x14ac:dyDescent="0.25">
      <c r="A17" s="12">
        <v>12</v>
      </c>
      <c r="B17" s="47" t="s">
        <v>225</v>
      </c>
      <c r="C17" s="16"/>
      <c r="D17" s="16"/>
      <c r="E17" s="17">
        <v>3</v>
      </c>
      <c r="F17" s="49">
        <f t="shared" si="5"/>
        <v>0</v>
      </c>
      <c r="G17" s="203"/>
      <c r="H17" s="203"/>
      <c r="I17" s="203"/>
      <c r="J17" s="50"/>
      <c r="K17" s="67"/>
      <c r="L17" s="68" t="e">
        <f t="shared" si="6"/>
        <v>#DIV/0!</v>
      </c>
      <c r="M17" s="69"/>
      <c r="N17" s="70" t="e">
        <f t="shared" si="7"/>
        <v>#DIV/0!</v>
      </c>
      <c r="O17" s="58" t="s">
        <v>227</v>
      </c>
    </row>
    <row r="18" spans="1:15" x14ac:dyDescent="0.25">
      <c r="A18" s="12">
        <v>13</v>
      </c>
      <c r="B18" s="47"/>
      <c r="C18" s="16"/>
      <c r="D18" s="16"/>
      <c r="E18" s="17"/>
      <c r="F18" s="49"/>
      <c r="G18" s="203"/>
      <c r="H18" s="203"/>
      <c r="I18" s="203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/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/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/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/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/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/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/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/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/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/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853.2</v>
      </c>
      <c r="D29" s="51">
        <f>SUM(D6:D28)</f>
        <v>153.24</v>
      </c>
      <c r="E29" s="54" t="s">
        <v>1</v>
      </c>
      <c r="F29" s="52">
        <f>SUM(F6:F28)</f>
        <v>1006.4400000000003</v>
      </c>
      <c r="G29" s="54" t="s">
        <v>1</v>
      </c>
      <c r="H29" s="55" t="s">
        <v>1</v>
      </c>
      <c r="I29" s="54" t="s">
        <v>1</v>
      </c>
      <c r="J29" s="50">
        <f>SUM(J6:J28)</f>
        <v>7974.8066666666682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SUM(C7:D7,C9:D9,D11,D13,C14:D14)</f>
        <v>509.72</v>
      </c>
      <c r="G37" s="4" t="s">
        <v>135</v>
      </c>
      <c r="O37" s="204"/>
    </row>
    <row r="38" spans="1:15" s="4" customFormat="1" ht="12.75" x14ac:dyDescent="0.2">
      <c r="A38" s="56"/>
      <c r="B38" s="4" t="s">
        <v>144</v>
      </c>
      <c r="F38" s="46">
        <f>D15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2ème étage&amp;C&amp;16Union Postale Universelle
&amp;"-,Gras"Lot 5&amp;R&amp;16Feuillet 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7D81-6F56-4C8B-9920-7AF7C6008606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1039.3</v>
      </c>
      <c r="D6" s="16">
        <v>4.5</v>
      </c>
      <c r="E6" s="17">
        <v>1</v>
      </c>
      <c r="F6" s="49">
        <f>SUM(C6:D6)</f>
        <v>1043.8</v>
      </c>
      <c r="G6" s="12">
        <v>1</v>
      </c>
      <c r="H6" s="12"/>
      <c r="I6" s="12"/>
      <c r="J6" s="50">
        <f t="shared" ref="J6:J7" si="0">F6*G6*52/12</f>
        <v>4523.1333333333332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1039.3</v>
      </c>
      <c r="D7" s="16">
        <v>4.5</v>
      </c>
      <c r="E7" s="17">
        <v>1</v>
      </c>
      <c r="F7" s="49">
        <f t="shared" ref="F7:F28" si="1">SUM(C7:D7)</f>
        <v>1043.8</v>
      </c>
      <c r="G7" s="12">
        <v>4</v>
      </c>
      <c r="H7" s="12"/>
      <c r="I7" s="12"/>
      <c r="J7" s="50">
        <f t="shared" si="0"/>
        <v>18092.533333333333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271.56</v>
      </c>
      <c r="D8" s="16">
        <v>19.350000000000001</v>
      </c>
      <c r="E8" s="17">
        <v>1</v>
      </c>
      <c r="F8" s="49">
        <f t="shared" si="1"/>
        <v>290.91000000000003</v>
      </c>
      <c r="G8" s="12">
        <v>1</v>
      </c>
      <c r="H8" s="12"/>
      <c r="I8" s="12"/>
      <c r="J8" s="50">
        <f>F8*G8*52/12</f>
        <v>1260.6100000000001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271.56</v>
      </c>
      <c r="D9" s="16">
        <v>19.350000000000001</v>
      </c>
      <c r="E9" s="17">
        <v>1</v>
      </c>
      <c r="F9" s="49">
        <f t="shared" si="1"/>
        <v>290.91000000000003</v>
      </c>
      <c r="G9" s="12">
        <v>1</v>
      </c>
      <c r="H9" s="12"/>
      <c r="I9" s="12"/>
      <c r="J9" s="50">
        <f t="shared" ref="J9:J13" si="4">F9*G9*52/12</f>
        <v>1260.6100000000001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21.7</v>
      </c>
      <c r="E10" s="17">
        <v>1</v>
      </c>
      <c r="F10" s="49">
        <f t="shared" si="1"/>
        <v>21.7</v>
      </c>
      <c r="G10" s="12">
        <v>2</v>
      </c>
      <c r="H10" s="12"/>
      <c r="I10" s="12"/>
      <c r="J10" s="50">
        <f t="shared" si="4"/>
        <v>188.06666666666663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21.7</v>
      </c>
      <c r="E11" s="17">
        <v>1</v>
      </c>
      <c r="F11" s="49">
        <f t="shared" si="1"/>
        <v>21.7</v>
      </c>
      <c r="G11" s="12">
        <v>3</v>
      </c>
      <c r="H11" s="12"/>
      <c r="I11" s="12"/>
      <c r="J11" s="50">
        <f t="shared" si="4"/>
        <v>282.09999999999997</v>
      </c>
      <c r="K11" s="67"/>
      <c r="L11" s="68" t="e">
        <f>J11/K11</f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38</v>
      </c>
      <c r="C12" s="16"/>
      <c r="D12" s="16">
        <v>24.57</v>
      </c>
      <c r="E12" s="17">
        <v>1</v>
      </c>
      <c r="F12" s="49">
        <f t="shared" si="1"/>
        <v>24.57</v>
      </c>
      <c r="G12" s="12">
        <v>1</v>
      </c>
      <c r="H12" s="12"/>
      <c r="I12" s="12"/>
      <c r="J12" s="50">
        <f t="shared" si="4"/>
        <v>106.47000000000001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39</v>
      </c>
      <c r="C13" s="16"/>
      <c r="D13" s="16">
        <v>24.75</v>
      </c>
      <c r="E13" s="17">
        <v>1</v>
      </c>
      <c r="F13" s="49">
        <f t="shared" si="1"/>
        <v>24.75</v>
      </c>
      <c r="G13" s="12">
        <v>1</v>
      </c>
      <c r="H13" s="12"/>
      <c r="I13" s="12"/>
      <c r="J13" s="50">
        <f t="shared" si="4"/>
        <v>107.25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142</v>
      </c>
      <c r="C14" s="16"/>
      <c r="D14" s="16">
        <v>13</v>
      </c>
      <c r="E14" s="17">
        <v>1</v>
      </c>
      <c r="F14" s="49">
        <f t="shared" ref="F14:F17" si="5">SUM(C14:D14)</f>
        <v>13</v>
      </c>
      <c r="G14" s="203"/>
      <c r="H14" s="203"/>
      <c r="I14" s="203">
        <v>6</v>
      </c>
      <c r="J14" s="50">
        <f>F14*I14/12</f>
        <v>6.5</v>
      </c>
      <c r="K14" s="67"/>
      <c r="L14" s="68" t="e">
        <f t="shared" ref="L14:L17" si="6">J14/K14</f>
        <v>#DIV/0!</v>
      </c>
      <c r="M14" s="69"/>
      <c r="N14" s="70" t="e">
        <f t="shared" ref="N14:N17" si="7">L14*M14</f>
        <v>#DIV/0!</v>
      </c>
      <c r="O14" s="58" t="s">
        <v>2</v>
      </c>
    </row>
    <row r="15" spans="1:15" x14ac:dyDescent="0.25">
      <c r="A15" s="12">
        <v>10</v>
      </c>
      <c r="B15" s="47" t="s">
        <v>223</v>
      </c>
      <c r="C15" s="16"/>
      <c r="D15" s="16"/>
      <c r="E15" s="17">
        <v>3</v>
      </c>
      <c r="F15" s="49">
        <f t="shared" si="5"/>
        <v>0</v>
      </c>
      <c r="G15" s="203">
        <v>5</v>
      </c>
      <c r="H15" s="203"/>
      <c r="I15" s="203"/>
      <c r="J15" s="50"/>
      <c r="K15" s="67"/>
      <c r="L15" s="68" t="e">
        <f t="shared" si="6"/>
        <v>#DIV/0!</v>
      </c>
      <c r="M15" s="69"/>
      <c r="N15" s="70" t="e">
        <f t="shared" si="7"/>
        <v>#DIV/0!</v>
      </c>
      <c r="O15" s="58" t="s">
        <v>226</v>
      </c>
    </row>
    <row r="16" spans="1:15" x14ac:dyDescent="0.25">
      <c r="A16" s="12">
        <v>11</v>
      </c>
      <c r="B16" s="47" t="s">
        <v>224</v>
      </c>
      <c r="C16" s="16"/>
      <c r="D16" s="16"/>
      <c r="E16" s="17">
        <v>3</v>
      </c>
      <c r="F16" s="49">
        <f t="shared" si="5"/>
        <v>0</v>
      </c>
      <c r="G16" s="203"/>
      <c r="H16" s="203"/>
      <c r="I16" s="203"/>
      <c r="J16" s="50"/>
      <c r="K16" s="67"/>
      <c r="L16" s="68" t="e">
        <f t="shared" si="6"/>
        <v>#DIV/0!</v>
      </c>
      <c r="M16" s="69"/>
      <c r="N16" s="70" t="e">
        <f t="shared" si="7"/>
        <v>#DIV/0!</v>
      </c>
      <c r="O16" s="58" t="s">
        <v>227</v>
      </c>
    </row>
    <row r="17" spans="1:15" x14ac:dyDescent="0.25">
      <c r="A17" s="12">
        <v>12</v>
      </c>
      <c r="B17" s="47" t="s">
        <v>225</v>
      </c>
      <c r="C17" s="16"/>
      <c r="D17" s="16"/>
      <c r="E17" s="17">
        <v>3</v>
      </c>
      <c r="F17" s="49">
        <f t="shared" si="5"/>
        <v>0</v>
      </c>
      <c r="G17" s="203"/>
      <c r="H17" s="203"/>
      <c r="I17" s="203"/>
      <c r="J17" s="50"/>
      <c r="K17" s="67"/>
      <c r="L17" s="68" t="e">
        <f t="shared" si="6"/>
        <v>#DIV/0!</v>
      </c>
      <c r="M17" s="69"/>
      <c r="N17" s="70" t="e">
        <f t="shared" si="7"/>
        <v>#DIV/0!</v>
      </c>
      <c r="O17" s="58" t="s">
        <v>227</v>
      </c>
    </row>
    <row r="18" spans="1:15" x14ac:dyDescent="0.25">
      <c r="A18" s="12">
        <v>13</v>
      </c>
      <c r="B18" s="47"/>
      <c r="C18" s="16"/>
      <c r="D18" s="16"/>
      <c r="E18" s="17"/>
      <c r="F18" s="49"/>
      <c r="G18" s="203"/>
      <c r="H18" s="203"/>
      <c r="I18" s="203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>
        <f t="shared" si="1"/>
        <v>0</v>
      </c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>
        <f t="shared" si="1"/>
        <v>0</v>
      </c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>
        <f t="shared" si="1"/>
        <v>0</v>
      </c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>
        <f t="shared" si="1"/>
        <v>0</v>
      </c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>
        <f t="shared" si="1"/>
        <v>0</v>
      </c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>
        <f t="shared" si="1"/>
        <v>0</v>
      </c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>
        <f t="shared" si="1"/>
        <v>0</v>
      </c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>
        <f t="shared" si="1"/>
        <v>0</v>
      </c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>
        <f t="shared" si="1"/>
        <v>0</v>
      </c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>
        <f t="shared" si="1"/>
        <v>0</v>
      </c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2621.72</v>
      </c>
      <c r="D29" s="51">
        <f>SUM(D6:D28)</f>
        <v>153.42000000000002</v>
      </c>
      <c r="E29" s="54" t="s">
        <v>1</v>
      </c>
      <c r="F29" s="52">
        <f>SUM(F6:F28)</f>
        <v>2775.1399999999994</v>
      </c>
      <c r="G29" s="54" t="s">
        <v>1</v>
      </c>
      <c r="H29" s="55" t="s">
        <v>1</v>
      </c>
      <c r="I29" s="54" t="s">
        <v>1</v>
      </c>
      <c r="J29" s="50">
        <f>SUM(J6:J28)</f>
        <v>25827.273333333331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SUM(C7:D7,C9:D9,D11,D13,C14:D14)</f>
        <v>1394.1599999999999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3ème étage&amp;C&amp;16Union Postale Universelle
&amp;"-,Gras"Lot 6&amp;R&amp;16Feuillet 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9FA5-3892-4646-9A42-488327B4AFF9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560.6</v>
      </c>
      <c r="D6" s="16"/>
      <c r="E6" s="17">
        <v>1</v>
      </c>
      <c r="F6" s="49">
        <f>SUM(C6:D6)</f>
        <v>560.6</v>
      </c>
      <c r="G6" s="12">
        <v>1</v>
      </c>
      <c r="H6" s="12"/>
      <c r="I6" s="12"/>
      <c r="J6" s="50">
        <f t="shared" ref="J6:J13" si="0">F6*G6*52/12</f>
        <v>2429.2666666666669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560.6</v>
      </c>
      <c r="D7" s="16"/>
      <c r="E7" s="17">
        <v>1</v>
      </c>
      <c r="F7" s="49">
        <f t="shared" ref="F7:F28" si="1">SUM(C7:D7)</f>
        <v>560.6</v>
      </c>
      <c r="G7" s="12">
        <v>4</v>
      </c>
      <c r="H7" s="12"/>
      <c r="I7" s="12"/>
      <c r="J7" s="50">
        <f t="shared" si="0"/>
        <v>9717.0666666666675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232.3</v>
      </c>
      <c r="D8" s="16">
        <v>19.350000000000001</v>
      </c>
      <c r="E8" s="17">
        <v>1</v>
      </c>
      <c r="F8" s="49">
        <f t="shared" si="1"/>
        <v>251.65</v>
      </c>
      <c r="G8" s="12">
        <v>1</v>
      </c>
      <c r="H8" s="12"/>
      <c r="I8" s="12"/>
      <c r="J8" s="50">
        <f>F8*G8*52/12</f>
        <v>1090.4833333333333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232.3</v>
      </c>
      <c r="D9" s="16">
        <v>19.350000000000001</v>
      </c>
      <c r="E9" s="17">
        <v>1</v>
      </c>
      <c r="F9" s="49">
        <f t="shared" si="1"/>
        <v>251.65</v>
      </c>
      <c r="G9" s="12">
        <v>1</v>
      </c>
      <c r="H9" s="12"/>
      <c r="I9" s="12"/>
      <c r="J9" s="50">
        <f t="shared" si="0"/>
        <v>1090.4833333333333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26.2</v>
      </c>
      <c r="E10" s="17">
        <v>1</v>
      </c>
      <c r="F10" s="49">
        <f t="shared" si="1"/>
        <v>26.2</v>
      </c>
      <c r="G10" s="12">
        <v>2</v>
      </c>
      <c r="H10" s="12"/>
      <c r="I10" s="12"/>
      <c r="J10" s="50">
        <f t="shared" si="0"/>
        <v>227.06666666666663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26.2</v>
      </c>
      <c r="E11" s="17">
        <v>1</v>
      </c>
      <c r="F11" s="49">
        <f t="shared" si="1"/>
        <v>26.2</v>
      </c>
      <c r="G11" s="12">
        <v>3</v>
      </c>
      <c r="H11" s="12"/>
      <c r="I11" s="12"/>
      <c r="J11" s="50">
        <f t="shared" si="0"/>
        <v>340.59999999999997</v>
      </c>
      <c r="K11" s="67"/>
      <c r="L11" s="68" t="e">
        <f>J11/K11</f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38</v>
      </c>
      <c r="C12" s="16"/>
      <c r="D12" s="16">
        <v>24.57</v>
      </c>
      <c r="E12" s="17">
        <v>1</v>
      </c>
      <c r="F12" s="49">
        <f t="shared" si="1"/>
        <v>24.57</v>
      </c>
      <c r="G12" s="12">
        <v>1</v>
      </c>
      <c r="H12" s="12"/>
      <c r="I12" s="12"/>
      <c r="J12" s="50">
        <f t="shared" si="0"/>
        <v>106.47000000000001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39</v>
      </c>
      <c r="C13" s="16"/>
      <c r="D13" s="16">
        <v>24.57</v>
      </c>
      <c r="E13" s="17">
        <v>1</v>
      </c>
      <c r="F13" s="49">
        <f t="shared" si="1"/>
        <v>24.57</v>
      </c>
      <c r="G13" s="12">
        <v>1</v>
      </c>
      <c r="H13" s="12"/>
      <c r="I13" s="12"/>
      <c r="J13" s="50">
        <f t="shared" si="0"/>
        <v>106.47000000000001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142</v>
      </c>
      <c r="C14" s="16"/>
      <c r="D14" s="16">
        <v>13</v>
      </c>
      <c r="E14" s="17">
        <v>1</v>
      </c>
      <c r="F14" s="49">
        <f t="shared" ref="F14:F17" si="4">SUM(C14:D14)</f>
        <v>13</v>
      </c>
      <c r="G14" s="203"/>
      <c r="H14" s="203"/>
      <c r="I14" s="203">
        <v>6</v>
      </c>
      <c r="J14" s="50">
        <f>F14*I14/12</f>
        <v>6.5</v>
      </c>
      <c r="K14" s="67"/>
      <c r="L14" s="68" t="e">
        <f t="shared" ref="L14:L17" si="5">J14/K14</f>
        <v>#DIV/0!</v>
      </c>
      <c r="M14" s="69"/>
      <c r="N14" s="70" t="e">
        <f t="shared" ref="N14:N17" si="6">L14*M14</f>
        <v>#DIV/0!</v>
      </c>
      <c r="O14" s="58" t="s">
        <v>2</v>
      </c>
    </row>
    <row r="15" spans="1:15" x14ac:dyDescent="0.25">
      <c r="A15" s="12">
        <v>10</v>
      </c>
      <c r="B15" s="47" t="s">
        <v>223</v>
      </c>
      <c r="C15" s="16"/>
      <c r="D15" s="16"/>
      <c r="E15" s="17">
        <v>3</v>
      </c>
      <c r="F15" s="49">
        <f t="shared" si="4"/>
        <v>0</v>
      </c>
      <c r="G15" s="203">
        <v>5</v>
      </c>
      <c r="H15" s="203"/>
      <c r="I15" s="203"/>
      <c r="J15" s="50"/>
      <c r="K15" s="67"/>
      <c r="L15" s="68" t="e">
        <f t="shared" si="5"/>
        <v>#DIV/0!</v>
      </c>
      <c r="M15" s="69"/>
      <c r="N15" s="70" t="e">
        <f t="shared" si="6"/>
        <v>#DIV/0!</v>
      </c>
      <c r="O15" s="58" t="s">
        <v>226</v>
      </c>
    </row>
    <row r="16" spans="1:15" x14ac:dyDescent="0.25">
      <c r="A16" s="12">
        <v>11</v>
      </c>
      <c r="B16" s="47" t="s">
        <v>224</v>
      </c>
      <c r="C16" s="16"/>
      <c r="D16" s="16"/>
      <c r="E16" s="17">
        <v>3</v>
      </c>
      <c r="F16" s="49">
        <f t="shared" si="4"/>
        <v>0</v>
      </c>
      <c r="G16" s="203"/>
      <c r="H16" s="203"/>
      <c r="I16" s="203"/>
      <c r="J16" s="50"/>
      <c r="K16" s="67"/>
      <c r="L16" s="68" t="e">
        <f t="shared" si="5"/>
        <v>#DIV/0!</v>
      </c>
      <c r="M16" s="69"/>
      <c r="N16" s="70" t="e">
        <f t="shared" si="6"/>
        <v>#DIV/0!</v>
      </c>
      <c r="O16" s="58" t="s">
        <v>227</v>
      </c>
    </row>
    <row r="17" spans="1:15" x14ac:dyDescent="0.25">
      <c r="A17" s="12">
        <v>12</v>
      </c>
      <c r="B17" s="47" t="s">
        <v>225</v>
      </c>
      <c r="C17" s="16"/>
      <c r="D17" s="16"/>
      <c r="E17" s="17">
        <v>3</v>
      </c>
      <c r="F17" s="49">
        <f t="shared" si="4"/>
        <v>0</v>
      </c>
      <c r="G17" s="203"/>
      <c r="H17" s="203"/>
      <c r="I17" s="203"/>
      <c r="J17" s="50"/>
      <c r="K17" s="67"/>
      <c r="L17" s="68" t="e">
        <f t="shared" si="5"/>
        <v>#DIV/0!</v>
      </c>
      <c r="M17" s="69"/>
      <c r="N17" s="70" t="e">
        <f t="shared" si="6"/>
        <v>#DIV/0!</v>
      </c>
      <c r="O17" s="58" t="s">
        <v>227</v>
      </c>
    </row>
    <row r="18" spans="1:15" x14ac:dyDescent="0.25">
      <c r="A18" s="12">
        <v>13</v>
      </c>
      <c r="B18" s="47"/>
      <c r="C18" s="16"/>
      <c r="D18" s="16"/>
      <c r="E18" s="17"/>
      <c r="F18" s="49"/>
      <c r="G18" s="203"/>
      <c r="H18" s="203"/>
      <c r="I18" s="203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>
        <f t="shared" si="1"/>
        <v>0</v>
      </c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>
        <f t="shared" si="1"/>
        <v>0</v>
      </c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>
        <f t="shared" si="1"/>
        <v>0</v>
      </c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>
        <f t="shared" si="1"/>
        <v>0</v>
      </c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>
        <f t="shared" si="1"/>
        <v>0</v>
      </c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>
        <f t="shared" si="1"/>
        <v>0</v>
      </c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>
        <f t="shared" si="1"/>
        <v>0</v>
      </c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>
        <f t="shared" si="1"/>
        <v>0</v>
      </c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>
        <f t="shared" si="1"/>
        <v>0</v>
      </c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>
        <f t="shared" si="1"/>
        <v>0</v>
      </c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1585.8</v>
      </c>
      <c r="D29" s="51">
        <f>SUM(D6:D28)</f>
        <v>153.24</v>
      </c>
      <c r="E29" s="54" t="s">
        <v>1</v>
      </c>
      <c r="F29" s="52">
        <f>SUM(F6:F28)</f>
        <v>1739.0400000000002</v>
      </c>
      <c r="G29" s="54" t="s">
        <v>1</v>
      </c>
      <c r="H29" s="55" t="s">
        <v>1</v>
      </c>
      <c r="I29" s="54" t="s">
        <v>1</v>
      </c>
      <c r="J29" s="50">
        <f>SUM(J6:J28)</f>
        <v>15114.406666666668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SUM(C7,C9:D9,D11,D13,C14:D14)</f>
        <v>876.02000000000021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4ème étage&amp;C&amp;16Union Postale Universelle
&amp;"-,Gras"Lot 7&amp;R&amp;16Feuillet 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8C82-59E8-480D-8573-C9392C25718B}">
  <dimension ref="A1:O38"/>
  <sheetViews>
    <sheetView showGridLines="0" view="pageLayout" zoomScaleNormal="100" workbookViewId="0">
      <selection sqref="A1:B1"/>
    </sheetView>
  </sheetViews>
  <sheetFormatPr baseColWidth="10" defaultColWidth="11.42578125" defaultRowHeight="15" x14ac:dyDescent="0.25"/>
  <cols>
    <col min="1" max="1" width="3.5703125" style="1" customWidth="1"/>
    <col min="2" max="2" width="40.7109375" style="1" customWidth="1"/>
    <col min="3" max="4" width="6.7109375" style="1" customWidth="1"/>
    <col min="5" max="5" width="3" style="1" customWidth="1"/>
    <col min="6" max="6" width="7" style="1" customWidth="1"/>
    <col min="7" max="9" width="3.7109375" style="1" customWidth="1"/>
    <col min="10" max="10" width="6.140625" style="1" customWidth="1"/>
    <col min="11" max="11" width="9.42578125" style="1" customWidth="1"/>
    <col min="12" max="12" width="6.7109375" style="1" customWidth="1"/>
    <col min="13" max="13" width="6.5703125" style="1" customWidth="1"/>
    <col min="14" max="14" width="11" style="1" customWidth="1"/>
    <col min="15" max="15" width="22.140625" style="1" customWidth="1"/>
    <col min="16" max="16384" width="11.42578125" style="1"/>
  </cols>
  <sheetData>
    <row r="1" spans="1:15" ht="12" customHeight="1" x14ac:dyDescent="0.25">
      <c r="A1" s="210">
        <v>1</v>
      </c>
      <c r="B1" s="211"/>
      <c r="C1" s="210">
        <v>2</v>
      </c>
      <c r="D1" s="211"/>
      <c r="E1" s="210">
        <v>3</v>
      </c>
      <c r="F1" s="211"/>
      <c r="G1" s="210">
        <v>4</v>
      </c>
      <c r="H1" s="212"/>
      <c r="I1" s="211"/>
      <c r="J1" s="9">
        <v>5</v>
      </c>
      <c r="K1" s="210">
        <v>6</v>
      </c>
      <c r="L1" s="211"/>
      <c r="M1" s="210">
        <v>7</v>
      </c>
      <c r="N1" s="211"/>
      <c r="O1" s="9">
        <v>8</v>
      </c>
    </row>
    <row r="2" spans="1:15" ht="10.5" customHeight="1" x14ac:dyDescent="0.25">
      <c r="A2" s="208" t="s">
        <v>13</v>
      </c>
      <c r="B2" s="209"/>
      <c r="C2" s="208" t="s">
        <v>14</v>
      </c>
      <c r="D2" s="209"/>
      <c r="E2" s="208" t="s">
        <v>15</v>
      </c>
      <c r="F2" s="209"/>
      <c r="G2" s="208" t="s">
        <v>30</v>
      </c>
      <c r="H2" s="213"/>
      <c r="I2" s="209"/>
      <c r="J2" s="11" t="s">
        <v>15</v>
      </c>
      <c r="K2" s="208" t="s">
        <v>15</v>
      </c>
      <c r="L2" s="209"/>
      <c r="M2" s="208" t="s">
        <v>16</v>
      </c>
      <c r="N2" s="209"/>
      <c r="O2" s="11" t="s">
        <v>17</v>
      </c>
    </row>
    <row r="3" spans="1:15" x14ac:dyDescent="0.25">
      <c r="A3" s="205" t="s">
        <v>12</v>
      </c>
      <c r="B3" s="205" t="s">
        <v>25</v>
      </c>
      <c r="C3" s="205" t="s">
        <v>24</v>
      </c>
      <c r="D3" s="205"/>
      <c r="E3" s="12">
        <v>1</v>
      </c>
      <c r="F3" s="12" t="s">
        <v>135</v>
      </c>
      <c r="G3" s="205" t="s">
        <v>22</v>
      </c>
      <c r="H3" s="205"/>
      <c r="I3" s="205"/>
      <c r="J3" s="206" t="s">
        <v>23</v>
      </c>
      <c r="K3" s="206" t="s">
        <v>136</v>
      </c>
      <c r="L3" s="206" t="s">
        <v>125</v>
      </c>
      <c r="M3" s="206" t="s">
        <v>126</v>
      </c>
      <c r="N3" s="206" t="s">
        <v>127</v>
      </c>
      <c r="O3" s="205" t="s">
        <v>18</v>
      </c>
    </row>
    <row r="4" spans="1:15" ht="22.5" x14ac:dyDescent="0.25">
      <c r="A4" s="205"/>
      <c r="B4" s="205"/>
      <c r="C4" s="205" t="s">
        <v>19</v>
      </c>
      <c r="D4" s="207" t="s">
        <v>20</v>
      </c>
      <c r="E4" s="12">
        <v>2</v>
      </c>
      <c r="F4" s="13" t="s">
        <v>21</v>
      </c>
      <c r="G4" s="206" t="s">
        <v>218</v>
      </c>
      <c r="H4" s="206" t="s">
        <v>219</v>
      </c>
      <c r="I4" s="206" t="s">
        <v>220</v>
      </c>
      <c r="J4" s="206"/>
      <c r="K4" s="206"/>
      <c r="L4" s="206"/>
      <c r="M4" s="206"/>
      <c r="N4" s="206"/>
      <c r="O4" s="205"/>
    </row>
    <row r="5" spans="1:15" ht="15.75" thickBot="1" x14ac:dyDescent="0.3">
      <c r="A5" s="205"/>
      <c r="B5" s="205"/>
      <c r="C5" s="205"/>
      <c r="D5" s="207"/>
      <c r="E5" s="12">
        <v>3</v>
      </c>
      <c r="F5" s="12" t="s">
        <v>31</v>
      </c>
      <c r="G5" s="206"/>
      <c r="H5" s="206"/>
      <c r="I5" s="205"/>
      <c r="J5" s="206"/>
      <c r="K5" s="214"/>
      <c r="L5" s="214"/>
      <c r="M5" s="214"/>
      <c r="N5" s="214"/>
      <c r="O5" s="205"/>
    </row>
    <row r="6" spans="1:15" x14ac:dyDescent="0.25">
      <c r="A6" s="12">
        <v>1</v>
      </c>
      <c r="B6" s="14" t="s">
        <v>47</v>
      </c>
      <c r="C6" s="16">
        <v>946.2</v>
      </c>
      <c r="D6" s="16">
        <v>4.5</v>
      </c>
      <c r="E6" s="17">
        <v>1</v>
      </c>
      <c r="F6" s="49">
        <f>SUM(C6:D6)</f>
        <v>950.7</v>
      </c>
      <c r="G6" s="3">
        <v>1</v>
      </c>
      <c r="H6" s="3"/>
      <c r="I6" s="3"/>
      <c r="J6" s="50">
        <f>F6*G6*52/12</f>
        <v>4119.7</v>
      </c>
      <c r="K6" s="63"/>
      <c r="L6" s="64" t="e">
        <f>J6/K6</f>
        <v>#DIV/0!</v>
      </c>
      <c r="M6" s="65"/>
      <c r="N6" s="66" t="e">
        <f>L6*M6</f>
        <v>#DIV/0!</v>
      </c>
      <c r="O6" s="18"/>
    </row>
    <row r="7" spans="1:15" x14ac:dyDescent="0.25">
      <c r="A7" s="12">
        <v>2</v>
      </c>
      <c r="B7" s="14" t="s">
        <v>48</v>
      </c>
      <c r="C7" s="16">
        <v>946.2</v>
      </c>
      <c r="D7" s="16">
        <v>4.5</v>
      </c>
      <c r="E7" s="17">
        <v>1</v>
      </c>
      <c r="F7" s="49">
        <f t="shared" ref="F7:F28" si="0">SUM(C7:D7)</f>
        <v>950.7</v>
      </c>
      <c r="G7" s="3">
        <v>4</v>
      </c>
      <c r="H7" s="3"/>
      <c r="I7" s="3"/>
      <c r="J7" s="50">
        <f t="shared" ref="J7:J13" si="1">F7*G7*52/12</f>
        <v>16478.8</v>
      </c>
      <c r="K7" s="67"/>
      <c r="L7" s="68" t="e">
        <f t="shared" ref="L7:L13" si="2">J7/K7</f>
        <v>#DIV/0!</v>
      </c>
      <c r="M7" s="69"/>
      <c r="N7" s="70" t="e">
        <f t="shared" ref="N7:N13" si="3">L7*M7</f>
        <v>#DIV/0!</v>
      </c>
      <c r="O7" s="19"/>
    </row>
    <row r="8" spans="1:15" x14ac:dyDescent="0.25">
      <c r="A8" s="12">
        <v>3</v>
      </c>
      <c r="B8" s="14" t="s">
        <v>34</v>
      </c>
      <c r="C8" s="16">
        <v>253.25</v>
      </c>
      <c r="D8" s="16">
        <v>19.350000000000001</v>
      </c>
      <c r="E8" s="17">
        <v>1</v>
      </c>
      <c r="F8" s="49">
        <f t="shared" si="0"/>
        <v>272.60000000000002</v>
      </c>
      <c r="G8" s="3">
        <v>1</v>
      </c>
      <c r="H8" s="3"/>
      <c r="I8" s="3"/>
      <c r="J8" s="50">
        <f>F8*G8*52/12</f>
        <v>1181.2666666666667</v>
      </c>
      <c r="K8" s="67"/>
      <c r="L8" s="68" t="e">
        <f t="shared" si="2"/>
        <v>#DIV/0!</v>
      </c>
      <c r="M8" s="69"/>
      <c r="N8" s="70" t="e">
        <f t="shared" si="3"/>
        <v>#DIV/0!</v>
      </c>
      <c r="O8" s="19"/>
    </row>
    <row r="9" spans="1:15" x14ac:dyDescent="0.25">
      <c r="A9" s="12">
        <v>4</v>
      </c>
      <c r="B9" s="14" t="s">
        <v>35</v>
      </c>
      <c r="C9" s="16">
        <v>253.25</v>
      </c>
      <c r="D9" s="16">
        <v>19.350000000000001</v>
      </c>
      <c r="E9" s="17">
        <v>1</v>
      </c>
      <c r="F9" s="49">
        <f t="shared" si="0"/>
        <v>272.60000000000002</v>
      </c>
      <c r="G9" s="3">
        <v>1</v>
      </c>
      <c r="H9" s="3"/>
      <c r="I9" s="3"/>
      <c r="J9" s="50">
        <f t="shared" si="1"/>
        <v>1181.2666666666667</v>
      </c>
      <c r="K9" s="67"/>
      <c r="L9" s="68" t="e">
        <f t="shared" si="2"/>
        <v>#DIV/0!</v>
      </c>
      <c r="M9" s="69"/>
      <c r="N9" s="70" t="e">
        <f t="shared" si="3"/>
        <v>#DIV/0!</v>
      </c>
      <c r="O9" s="19"/>
    </row>
    <row r="10" spans="1:15" x14ac:dyDescent="0.25">
      <c r="A10" s="12">
        <v>5</v>
      </c>
      <c r="B10" s="14" t="s">
        <v>36</v>
      </c>
      <c r="C10" s="16"/>
      <c r="D10" s="16">
        <v>21.7</v>
      </c>
      <c r="E10" s="17">
        <v>1</v>
      </c>
      <c r="F10" s="49">
        <f t="shared" si="0"/>
        <v>21.7</v>
      </c>
      <c r="G10" s="3">
        <v>2</v>
      </c>
      <c r="H10" s="3"/>
      <c r="I10" s="3"/>
      <c r="J10" s="50">
        <f t="shared" si="1"/>
        <v>188.06666666666663</v>
      </c>
      <c r="K10" s="67"/>
      <c r="L10" s="68" t="e">
        <f t="shared" si="2"/>
        <v>#DIV/0!</v>
      </c>
      <c r="M10" s="69"/>
      <c r="N10" s="70" t="e">
        <f t="shared" si="3"/>
        <v>#DIV/0!</v>
      </c>
      <c r="O10" s="19"/>
    </row>
    <row r="11" spans="1:15" x14ac:dyDescent="0.25">
      <c r="A11" s="12">
        <v>6</v>
      </c>
      <c r="B11" s="47" t="s">
        <v>37</v>
      </c>
      <c r="C11" s="16"/>
      <c r="D11" s="16">
        <v>21.7</v>
      </c>
      <c r="E11" s="17">
        <v>1</v>
      </c>
      <c r="F11" s="49">
        <f t="shared" si="0"/>
        <v>21.7</v>
      </c>
      <c r="G11" s="3">
        <v>3</v>
      </c>
      <c r="H11" s="3"/>
      <c r="I11" s="3"/>
      <c r="J11" s="50">
        <f t="shared" si="1"/>
        <v>282.09999999999997</v>
      </c>
      <c r="K11" s="67"/>
      <c r="L11" s="68" t="e">
        <f>J11/K11</f>
        <v>#DIV/0!</v>
      </c>
      <c r="M11" s="69"/>
      <c r="N11" s="70" t="e">
        <f t="shared" si="3"/>
        <v>#DIV/0!</v>
      </c>
      <c r="O11" s="58"/>
    </row>
    <row r="12" spans="1:15" x14ac:dyDescent="0.25">
      <c r="A12" s="12">
        <v>7</v>
      </c>
      <c r="B12" s="47" t="s">
        <v>38</v>
      </c>
      <c r="C12" s="16"/>
      <c r="D12" s="16">
        <v>24.57</v>
      </c>
      <c r="E12" s="17">
        <v>1</v>
      </c>
      <c r="F12" s="49">
        <f t="shared" si="0"/>
        <v>24.57</v>
      </c>
      <c r="G12" s="3">
        <v>1</v>
      </c>
      <c r="H12" s="3"/>
      <c r="I12" s="3"/>
      <c r="J12" s="50">
        <f t="shared" si="1"/>
        <v>106.47000000000001</v>
      </c>
      <c r="K12" s="67"/>
      <c r="L12" s="68" t="e">
        <f t="shared" si="2"/>
        <v>#DIV/0!</v>
      </c>
      <c r="M12" s="69"/>
      <c r="N12" s="70" t="e">
        <f t="shared" si="3"/>
        <v>#DIV/0!</v>
      </c>
      <c r="O12" s="58"/>
    </row>
    <row r="13" spans="1:15" x14ac:dyDescent="0.25">
      <c r="A13" s="12">
        <v>8</v>
      </c>
      <c r="B13" s="47" t="s">
        <v>39</v>
      </c>
      <c r="C13" s="16"/>
      <c r="D13" s="16">
        <v>24.57</v>
      </c>
      <c r="E13" s="17">
        <v>1</v>
      </c>
      <c r="F13" s="49">
        <f t="shared" si="0"/>
        <v>24.57</v>
      </c>
      <c r="G13" s="3">
        <v>1</v>
      </c>
      <c r="H13" s="3"/>
      <c r="I13" s="3"/>
      <c r="J13" s="50">
        <f t="shared" si="1"/>
        <v>106.47000000000001</v>
      </c>
      <c r="K13" s="67"/>
      <c r="L13" s="68" t="e">
        <f t="shared" si="2"/>
        <v>#DIV/0!</v>
      </c>
      <c r="M13" s="69"/>
      <c r="N13" s="70" t="e">
        <f t="shared" si="3"/>
        <v>#DIV/0!</v>
      </c>
      <c r="O13" s="58"/>
    </row>
    <row r="14" spans="1:15" x14ac:dyDescent="0.25">
      <c r="A14" s="12">
        <v>9</v>
      </c>
      <c r="B14" s="47" t="s">
        <v>142</v>
      </c>
      <c r="C14" s="16"/>
      <c r="D14" s="16">
        <v>13</v>
      </c>
      <c r="E14" s="17">
        <v>1</v>
      </c>
      <c r="F14" s="49">
        <f t="shared" ref="F14:F17" si="4">SUM(C14:D14)</f>
        <v>13</v>
      </c>
      <c r="G14" s="3"/>
      <c r="H14" s="3"/>
      <c r="I14" s="3">
        <v>6</v>
      </c>
      <c r="J14" s="50">
        <f>F14*I14/12</f>
        <v>6.5</v>
      </c>
      <c r="K14" s="67"/>
      <c r="L14" s="68" t="e">
        <f t="shared" ref="L14:L17" si="5">J14/K14</f>
        <v>#DIV/0!</v>
      </c>
      <c r="M14" s="69"/>
      <c r="N14" s="70" t="e">
        <f t="shared" ref="N14:N17" si="6">L14*M14</f>
        <v>#DIV/0!</v>
      </c>
      <c r="O14" s="58" t="s">
        <v>2</v>
      </c>
    </row>
    <row r="15" spans="1:15" x14ac:dyDescent="0.25">
      <c r="A15" s="12">
        <v>10</v>
      </c>
      <c r="B15" s="47" t="s">
        <v>223</v>
      </c>
      <c r="C15" s="16"/>
      <c r="D15" s="16"/>
      <c r="E15" s="17">
        <v>3</v>
      </c>
      <c r="F15" s="49">
        <f t="shared" si="4"/>
        <v>0</v>
      </c>
      <c r="G15" s="203">
        <v>5</v>
      </c>
      <c r="H15" s="203"/>
      <c r="I15" s="203"/>
      <c r="J15" s="50"/>
      <c r="K15" s="67"/>
      <c r="L15" s="68" t="e">
        <f t="shared" si="5"/>
        <v>#DIV/0!</v>
      </c>
      <c r="M15" s="69"/>
      <c r="N15" s="70" t="e">
        <f t="shared" si="6"/>
        <v>#DIV/0!</v>
      </c>
      <c r="O15" s="58" t="s">
        <v>226</v>
      </c>
    </row>
    <row r="16" spans="1:15" x14ac:dyDescent="0.25">
      <c r="A16" s="12">
        <v>11</v>
      </c>
      <c r="B16" s="47" t="s">
        <v>224</v>
      </c>
      <c r="C16" s="16"/>
      <c r="D16" s="16"/>
      <c r="E16" s="17">
        <v>3</v>
      </c>
      <c r="F16" s="49">
        <f t="shared" si="4"/>
        <v>0</v>
      </c>
      <c r="G16" s="203"/>
      <c r="H16" s="203"/>
      <c r="I16" s="203"/>
      <c r="J16" s="50"/>
      <c r="K16" s="67"/>
      <c r="L16" s="68" t="e">
        <f t="shared" si="5"/>
        <v>#DIV/0!</v>
      </c>
      <c r="M16" s="69"/>
      <c r="N16" s="70" t="e">
        <f t="shared" si="6"/>
        <v>#DIV/0!</v>
      </c>
      <c r="O16" s="58" t="s">
        <v>227</v>
      </c>
    </row>
    <row r="17" spans="1:15" x14ac:dyDescent="0.25">
      <c r="A17" s="12">
        <v>12</v>
      </c>
      <c r="B17" s="47" t="s">
        <v>225</v>
      </c>
      <c r="C17" s="16"/>
      <c r="D17" s="16"/>
      <c r="E17" s="17">
        <v>3</v>
      </c>
      <c r="F17" s="49">
        <f t="shared" si="4"/>
        <v>0</v>
      </c>
      <c r="G17" s="203"/>
      <c r="H17" s="203"/>
      <c r="I17" s="203"/>
      <c r="J17" s="50"/>
      <c r="K17" s="67"/>
      <c r="L17" s="68" t="e">
        <f t="shared" si="5"/>
        <v>#DIV/0!</v>
      </c>
      <c r="M17" s="69"/>
      <c r="N17" s="70" t="e">
        <f t="shared" si="6"/>
        <v>#DIV/0!</v>
      </c>
      <c r="O17" s="58" t="s">
        <v>227</v>
      </c>
    </row>
    <row r="18" spans="1:15" x14ac:dyDescent="0.25">
      <c r="A18" s="12">
        <v>13</v>
      </c>
      <c r="B18" s="47"/>
      <c r="C18" s="16"/>
      <c r="D18" s="16"/>
      <c r="E18" s="17"/>
      <c r="F18" s="49"/>
      <c r="G18" s="203"/>
      <c r="H18" s="203"/>
      <c r="I18" s="203"/>
      <c r="J18" s="50"/>
      <c r="K18" s="67"/>
      <c r="L18" s="68"/>
      <c r="M18" s="69"/>
      <c r="N18" s="70"/>
      <c r="O18" s="58"/>
    </row>
    <row r="19" spans="1:15" x14ac:dyDescent="0.25">
      <c r="A19" s="12">
        <v>14</v>
      </c>
      <c r="B19" s="47"/>
      <c r="C19" s="16"/>
      <c r="D19" s="16"/>
      <c r="E19" s="17"/>
      <c r="F19" s="49">
        <f t="shared" si="0"/>
        <v>0</v>
      </c>
      <c r="G19" s="12"/>
      <c r="H19" s="12"/>
      <c r="I19" s="12"/>
      <c r="J19" s="50"/>
      <c r="K19" s="67"/>
      <c r="L19" s="68"/>
      <c r="M19" s="69"/>
      <c r="N19" s="70"/>
      <c r="O19" s="58"/>
    </row>
    <row r="20" spans="1:15" x14ac:dyDescent="0.25">
      <c r="A20" s="12">
        <v>15</v>
      </c>
      <c r="B20" s="47"/>
      <c r="C20" s="16"/>
      <c r="D20" s="16"/>
      <c r="E20" s="17"/>
      <c r="F20" s="49">
        <f t="shared" si="0"/>
        <v>0</v>
      </c>
      <c r="G20" s="12"/>
      <c r="H20" s="12"/>
      <c r="I20" s="12"/>
      <c r="J20" s="50"/>
      <c r="K20" s="67"/>
      <c r="L20" s="68"/>
      <c r="M20" s="69"/>
      <c r="N20" s="70"/>
      <c r="O20" s="58"/>
    </row>
    <row r="21" spans="1:15" x14ac:dyDescent="0.25">
      <c r="A21" s="12">
        <v>16</v>
      </c>
      <c r="B21" s="47"/>
      <c r="C21" s="16"/>
      <c r="D21" s="16"/>
      <c r="E21" s="17"/>
      <c r="F21" s="49">
        <f t="shared" si="0"/>
        <v>0</v>
      </c>
      <c r="G21" s="12"/>
      <c r="H21" s="12"/>
      <c r="I21" s="12"/>
      <c r="J21" s="50"/>
      <c r="K21" s="67"/>
      <c r="L21" s="68"/>
      <c r="M21" s="69"/>
      <c r="N21" s="70"/>
      <c r="O21" s="58"/>
    </row>
    <row r="22" spans="1:15" x14ac:dyDescent="0.25">
      <c r="A22" s="12">
        <v>17</v>
      </c>
      <c r="B22" s="47"/>
      <c r="C22" s="16"/>
      <c r="D22" s="16"/>
      <c r="E22" s="17"/>
      <c r="F22" s="49">
        <f t="shared" si="0"/>
        <v>0</v>
      </c>
      <c r="G22" s="12"/>
      <c r="H22" s="12"/>
      <c r="I22" s="12"/>
      <c r="J22" s="50"/>
      <c r="K22" s="67"/>
      <c r="L22" s="68"/>
      <c r="M22" s="69"/>
      <c r="N22" s="70"/>
      <c r="O22" s="58"/>
    </row>
    <row r="23" spans="1:15" x14ac:dyDescent="0.25">
      <c r="A23" s="12">
        <v>18</v>
      </c>
      <c r="B23" s="47"/>
      <c r="C23" s="16"/>
      <c r="D23" s="16"/>
      <c r="E23" s="17"/>
      <c r="F23" s="49">
        <f t="shared" si="0"/>
        <v>0</v>
      </c>
      <c r="G23" s="12"/>
      <c r="H23" s="12"/>
      <c r="I23" s="12"/>
      <c r="J23" s="50"/>
      <c r="K23" s="67"/>
      <c r="L23" s="68"/>
      <c r="M23" s="69"/>
      <c r="N23" s="70"/>
      <c r="O23" s="58"/>
    </row>
    <row r="24" spans="1:15" x14ac:dyDescent="0.25">
      <c r="A24" s="12">
        <v>19</v>
      </c>
      <c r="B24" s="47"/>
      <c r="C24" s="16"/>
      <c r="D24" s="16"/>
      <c r="E24" s="17"/>
      <c r="F24" s="49">
        <f t="shared" si="0"/>
        <v>0</v>
      </c>
      <c r="G24" s="12"/>
      <c r="H24" s="12"/>
      <c r="I24" s="12"/>
      <c r="J24" s="50"/>
      <c r="K24" s="67"/>
      <c r="L24" s="68"/>
      <c r="M24" s="69"/>
      <c r="N24" s="70"/>
      <c r="O24" s="58"/>
    </row>
    <row r="25" spans="1:15" x14ac:dyDescent="0.25">
      <c r="A25" s="12">
        <v>20</v>
      </c>
      <c r="B25" s="47"/>
      <c r="C25" s="16"/>
      <c r="D25" s="16"/>
      <c r="E25" s="17"/>
      <c r="F25" s="49">
        <f t="shared" si="0"/>
        <v>0</v>
      </c>
      <c r="G25" s="12"/>
      <c r="H25" s="12"/>
      <c r="I25" s="12"/>
      <c r="J25" s="50"/>
      <c r="K25" s="67"/>
      <c r="L25" s="68"/>
      <c r="M25" s="69"/>
      <c r="N25" s="70"/>
      <c r="O25" s="58"/>
    </row>
    <row r="26" spans="1:15" x14ac:dyDescent="0.25">
      <c r="A26" s="12">
        <v>21</v>
      </c>
      <c r="B26" s="47"/>
      <c r="C26" s="16"/>
      <c r="D26" s="16"/>
      <c r="E26" s="17"/>
      <c r="F26" s="49">
        <f t="shared" si="0"/>
        <v>0</v>
      </c>
      <c r="G26" s="12"/>
      <c r="H26" s="12"/>
      <c r="I26" s="12"/>
      <c r="J26" s="50"/>
      <c r="K26" s="67"/>
      <c r="L26" s="68"/>
      <c r="M26" s="69"/>
      <c r="N26" s="70"/>
      <c r="O26" s="58"/>
    </row>
    <row r="27" spans="1:15" x14ac:dyDescent="0.25">
      <c r="A27" s="12">
        <v>22</v>
      </c>
      <c r="B27" s="47"/>
      <c r="C27" s="16"/>
      <c r="D27" s="16"/>
      <c r="E27" s="17"/>
      <c r="F27" s="49">
        <f t="shared" si="0"/>
        <v>0</v>
      </c>
      <c r="G27" s="12"/>
      <c r="H27" s="12"/>
      <c r="I27" s="12"/>
      <c r="J27" s="50"/>
      <c r="K27" s="67"/>
      <c r="L27" s="68"/>
      <c r="M27" s="69"/>
      <c r="N27" s="70"/>
      <c r="O27" s="58"/>
    </row>
    <row r="28" spans="1:15" ht="15.75" thickBot="1" x14ac:dyDescent="0.3">
      <c r="A28" s="47"/>
      <c r="B28" s="47" t="s">
        <v>46</v>
      </c>
      <c r="C28" s="16"/>
      <c r="D28" s="16"/>
      <c r="E28" s="17"/>
      <c r="F28" s="49">
        <f t="shared" si="0"/>
        <v>0</v>
      </c>
      <c r="G28" s="12"/>
      <c r="H28" s="12"/>
      <c r="I28" s="12"/>
      <c r="J28" s="50"/>
      <c r="K28" s="71"/>
      <c r="L28" s="72"/>
      <c r="M28" s="73"/>
      <c r="N28" s="74"/>
      <c r="O28" s="8" t="s">
        <v>0</v>
      </c>
    </row>
    <row r="29" spans="1:15" ht="15.75" thickBot="1" x14ac:dyDescent="0.3">
      <c r="A29" s="12" t="s">
        <v>1</v>
      </c>
      <c r="B29" s="23" t="s">
        <v>28</v>
      </c>
      <c r="C29" s="51">
        <f>SUM(C6:C28)</f>
        <v>2398.9</v>
      </c>
      <c r="D29" s="51">
        <f>SUM(D6:D28)</f>
        <v>153.24</v>
      </c>
      <c r="E29" s="54" t="s">
        <v>1</v>
      </c>
      <c r="F29" s="52">
        <f>SUM(F6:F28)</f>
        <v>2552.14</v>
      </c>
      <c r="G29" s="54" t="s">
        <v>1</v>
      </c>
      <c r="H29" s="55" t="s">
        <v>1</v>
      </c>
      <c r="I29" s="54" t="s">
        <v>1</v>
      </c>
      <c r="J29" s="50">
        <f>SUM(J6:J28)</f>
        <v>23650.639999999999</v>
      </c>
      <c r="K29" s="24"/>
      <c r="L29" s="25" t="e">
        <f>SUM(L6:L28)</f>
        <v>#DIV/0!</v>
      </c>
      <c r="M29" s="26"/>
      <c r="N29" s="75" t="e">
        <f>SUM(N6:N28)</f>
        <v>#DIV/0!</v>
      </c>
      <c r="O29" s="199" t="e">
        <f>12*N29</f>
        <v>#DIV/0!</v>
      </c>
    </row>
    <row r="30" spans="1:15" s="4" customFormat="1" ht="4.5" customHeight="1" x14ac:dyDescent="0.2">
      <c r="A30" s="5"/>
      <c r="B30" s="5"/>
      <c r="C30" s="5"/>
      <c r="D30" s="6"/>
      <c r="F30" s="5"/>
      <c r="G30" s="5"/>
      <c r="H30" s="5"/>
      <c r="I30" s="7"/>
      <c r="J30" s="5"/>
      <c r="K30" s="5"/>
      <c r="L30" s="5"/>
      <c r="M30" s="5"/>
      <c r="N30" s="5"/>
      <c r="O30" s="5"/>
    </row>
    <row r="31" spans="1:15" s="4" customFormat="1" ht="11.25" x14ac:dyDescent="0.2">
      <c r="D31" s="29"/>
      <c r="E31" s="5"/>
      <c r="F31" s="5"/>
      <c r="G31" s="5"/>
      <c r="H31" s="5"/>
      <c r="I31" s="7"/>
      <c r="J31" s="5"/>
      <c r="K31" s="45" t="s">
        <v>29</v>
      </c>
      <c r="L31" s="30"/>
      <c r="M31" s="5"/>
      <c r="N31" s="5"/>
      <c r="O31" s="202" t="s">
        <v>182</v>
      </c>
    </row>
    <row r="32" spans="1:15" s="4" customFormat="1" ht="11.25" x14ac:dyDescent="0.2">
      <c r="A32" s="5"/>
      <c r="C32" s="5"/>
      <c r="D32" s="29"/>
      <c r="E32" s="5"/>
      <c r="F32" s="5"/>
      <c r="G32" s="5"/>
      <c r="H32" s="5"/>
      <c r="I32" s="7"/>
      <c r="J32" s="5"/>
      <c r="K32" s="5"/>
      <c r="L32" s="5"/>
      <c r="M32" s="5"/>
      <c r="N32" s="5"/>
      <c r="O32" s="201" t="s">
        <v>181</v>
      </c>
    </row>
    <row r="33" spans="1:15" s="4" customFormat="1" ht="11.25" x14ac:dyDescent="0.2">
      <c r="B33" s="28" t="s">
        <v>134</v>
      </c>
      <c r="C33" s="57"/>
      <c r="D33" s="57"/>
      <c r="E33" s="57"/>
      <c r="F33" s="57"/>
      <c r="G33" s="57"/>
      <c r="H33" s="57"/>
      <c r="I33" s="57"/>
    </row>
    <row r="34" spans="1:15" s="4" customFormat="1" ht="11.25" customHeight="1" x14ac:dyDescent="0.2"/>
    <row r="35" spans="1:15" s="4" customFormat="1" ht="11.25" x14ac:dyDescent="0.2">
      <c r="A35" s="56"/>
      <c r="B35" s="31" t="s">
        <v>133</v>
      </c>
      <c r="C35" s="57"/>
      <c r="D35" s="57"/>
      <c r="E35" s="57"/>
      <c r="F35" s="57"/>
      <c r="G35" s="57"/>
      <c r="H35" s="57"/>
      <c r="I35" s="57"/>
      <c r="O35" s="204" t="s">
        <v>137</v>
      </c>
    </row>
    <row r="36" spans="1:15" s="4" customFormat="1" ht="3" customHeight="1" x14ac:dyDescent="0.2">
      <c r="A36" s="56"/>
      <c r="B36" s="31"/>
      <c r="C36" s="56"/>
      <c r="D36" s="56"/>
      <c r="E36" s="56"/>
      <c r="F36" s="56"/>
      <c r="G36" s="56"/>
      <c r="H36" s="56"/>
      <c r="I36" s="56"/>
      <c r="O36" s="204"/>
    </row>
    <row r="37" spans="1:15" s="4" customFormat="1" ht="12.75" x14ac:dyDescent="0.2">
      <c r="A37" s="56"/>
      <c r="B37" s="4" t="s">
        <v>143</v>
      </c>
      <c r="F37" s="46">
        <f>SUM(C7:D7,C9:D9,D11,D13,C14:D14)</f>
        <v>1282.57</v>
      </c>
      <c r="G37" s="4" t="s">
        <v>135</v>
      </c>
      <c r="O37" s="204"/>
    </row>
    <row r="38" spans="1:15" s="4" customFormat="1" ht="12.75" x14ac:dyDescent="0.2">
      <c r="B38" s="4" t="s">
        <v>144</v>
      </c>
      <c r="F38" s="46">
        <f>D15</f>
        <v>0</v>
      </c>
      <c r="G38" s="4" t="s">
        <v>135</v>
      </c>
    </row>
  </sheetData>
  <mergeCells count="28">
    <mergeCell ref="M2:N2"/>
    <mergeCell ref="A1:B1"/>
    <mergeCell ref="C1:D1"/>
    <mergeCell ref="E1:F1"/>
    <mergeCell ref="G1:I1"/>
    <mergeCell ref="K1:L1"/>
    <mergeCell ref="M1:N1"/>
    <mergeCell ref="K3:K5"/>
    <mergeCell ref="A2:B2"/>
    <mergeCell ref="C2:D2"/>
    <mergeCell ref="E2:F2"/>
    <mergeCell ref="G2:I2"/>
    <mergeCell ref="K2:L2"/>
    <mergeCell ref="A3:A5"/>
    <mergeCell ref="B3:B5"/>
    <mergeCell ref="C3:D3"/>
    <mergeCell ref="G3:I3"/>
    <mergeCell ref="J3:J5"/>
    <mergeCell ref="C4:C5"/>
    <mergeCell ref="D4:D5"/>
    <mergeCell ref="G4:G5"/>
    <mergeCell ref="H4:H5"/>
    <mergeCell ref="I4:I5"/>
    <mergeCell ref="O35:O37"/>
    <mergeCell ref="L3:L5"/>
    <mergeCell ref="M3:M5"/>
    <mergeCell ref="N3:N5"/>
    <mergeCell ref="O3:O5"/>
  </mergeCells>
  <printOptions horizontalCentered="1"/>
  <pageMargins left="0.31496062992125984" right="0.31496062992125984" top="0.74803149606299213" bottom="0.15748031496062992" header="0.11811023622047245" footer="0.11811023622047245"/>
  <pageSetup paperSize="9" orientation="landscape" r:id="rId1"/>
  <headerFooter>
    <oddHeader>&amp;L&amp;16Nettoyage d'entretien
5ème étage&amp;C&amp;16Union Postale Universelle
&amp;"-,Gras"Lot 8&amp;R&amp;16Feuillet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27</vt:i4>
      </vt:variant>
    </vt:vector>
  </HeadingPairs>
  <TitlesOfParts>
    <vt:vector size="27" baseType="lpstr">
      <vt:lpstr>Form_Base</vt:lpstr>
      <vt:lpstr>LOT1 SS</vt:lpstr>
      <vt:lpstr>LOT2 REZ</vt:lpstr>
      <vt:lpstr>LOT3 MEZZ</vt:lpstr>
      <vt:lpstr>LOT4 1ét.</vt:lpstr>
      <vt:lpstr>LOT5 2ét.</vt:lpstr>
      <vt:lpstr>LOT6 3ét.</vt:lpstr>
      <vt:lpstr>LOT7 4ét.</vt:lpstr>
      <vt:lpstr>LOT8 5ét.</vt:lpstr>
      <vt:lpstr>LOT9 6ét.</vt:lpstr>
      <vt:lpstr>LOT10 7ét.</vt:lpstr>
      <vt:lpstr>LOT11 8ét.</vt:lpstr>
      <vt:lpstr>LOT12 BFischer</vt:lpstr>
      <vt:lpstr>LOT13 Salon Arabe</vt:lpstr>
      <vt:lpstr>LOT14 Petites salles Rez</vt:lpstr>
      <vt:lpstr>LOT15 MgB+Foyer Rez</vt:lpstr>
      <vt:lpstr>LOT16 MgB Rez</vt:lpstr>
      <vt:lpstr>LOT17 HvS+Foyer 1ét.</vt:lpstr>
      <vt:lpstr>LOT18 HvS 1ét.</vt:lpstr>
      <vt:lpstr>LOT19 Galeries 2ét.</vt:lpstr>
      <vt:lpstr>LOT20 Attique 3ét.</vt:lpstr>
      <vt:lpstr>LOT30 Fenêtres</vt:lpstr>
      <vt:lpstr>LOT31 Vitrage intérieur</vt:lpstr>
      <vt:lpstr>LOT32 Stores</vt:lpstr>
      <vt:lpstr>LOT40 Liste de prix</vt:lpstr>
      <vt:lpstr>LOT41 Liste de prix (2)</vt:lpstr>
      <vt:lpstr>LOT42 Produits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MENESES, Cesar</dc:creator>
  <cp:lastModifiedBy>JUD emmanuel</cp:lastModifiedBy>
  <cp:lastPrinted>2024-06-10T15:49:32Z</cp:lastPrinted>
  <dcterms:created xsi:type="dcterms:W3CDTF">2016-03-09T14:40:07Z</dcterms:created>
  <dcterms:modified xsi:type="dcterms:W3CDTF">2024-06-19T12:16:44Z</dcterms:modified>
</cp:coreProperties>
</file>